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00" windowHeight="7725" activeTab="0"/>
  </bookViews>
  <sheets>
    <sheet name="決算カード集計" sheetId="1" r:id="rId1"/>
    <sheet name="総合分析" sheetId="2" r:id="rId2"/>
  </sheets>
  <definedNames/>
  <calcPr fullCalcOnLoad="1"/>
</workbook>
</file>

<file path=xl/sharedStrings.xml><?xml version="1.0" encoding="utf-8"?>
<sst xmlns="http://schemas.openxmlformats.org/spreadsheetml/2006/main" count="293" uniqueCount="201">
  <si>
    <t>住民基本台帳人口</t>
  </si>
  <si>
    <t>産業構造</t>
  </si>
  <si>
    <t>第１次</t>
  </si>
  <si>
    <t>第２次</t>
  </si>
  <si>
    <t>第３次</t>
  </si>
  <si>
    <t>歳入の状況　単位：千円</t>
  </si>
  <si>
    <t>地　方　税</t>
  </si>
  <si>
    <t>地方譲与税</t>
  </si>
  <si>
    <t>利子割交付金</t>
  </si>
  <si>
    <t>地方消費税交付金</t>
  </si>
  <si>
    <t>ゴルフ交付金</t>
  </si>
  <si>
    <t>特別地方消費税</t>
  </si>
  <si>
    <t>娯楽交付金</t>
  </si>
  <si>
    <t>軽油・自動車交付金</t>
  </si>
  <si>
    <t>地方特例交付金</t>
  </si>
  <si>
    <t>地方交付税</t>
  </si>
  <si>
    <t>普通</t>
  </si>
  <si>
    <t>特別</t>
  </si>
  <si>
    <t>(一般財源計)</t>
  </si>
  <si>
    <t>交通安全交付金</t>
  </si>
  <si>
    <t>分担金・負担金</t>
  </si>
  <si>
    <t>使　用　料</t>
  </si>
  <si>
    <t>手　数　料</t>
  </si>
  <si>
    <t>国庫支出金</t>
  </si>
  <si>
    <t>国有提供交付金</t>
  </si>
  <si>
    <t>財産収入</t>
  </si>
  <si>
    <t>寄　付　金</t>
  </si>
  <si>
    <t>繰　入　金</t>
  </si>
  <si>
    <t>繰　越　金</t>
  </si>
  <si>
    <t>諸　収　入</t>
  </si>
  <si>
    <t>地　方　債</t>
  </si>
  <si>
    <t>歳入合計</t>
  </si>
  <si>
    <t>市町村税の状況</t>
  </si>
  <si>
    <t>町民税　個人分</t>
  </si>
  <si>
    <t>町民税　法人分</t>
  </si>
  <si>
    <t>固定資産税</t>
  </si>
  <si>
    <t>軽自動車税</t>
  </si>
  <si>
    <t>たばこ消費税</t>
  </si>
  <si>
    <t>電　気　税</t>
  </si>
  <si>
    <t>ガ　ス　税</t>
  </si>
  <si>
    <t>鉱　産　税</t>
  </si>
  <si>
    <t>木材取引税</t>
  </si>
  <si>
    <t>特別土地保有税</t>
  </si>
  <si>
    <t>法定外普通税</t>
  </si>
  <si>
    <t>旧法による税</t>
  </si>
  <si>
    <t>目　的　税</t>
  </si>
  <si>
    <t>入　湯　税</t>
  </si>
  <si>
    <t>事業所　税</t>
  </si>
  <si>
    <t>都市計画税</t>
  </si>
  <si>
    <t>水利地益税</t>
  </si>
  <si>
    <t>合　　計</t>
  </si>
  <si>
    <t>適用税率の状況</t>
  </si>
  <si>
    <t>固定資産税率/100</t>
  </si>
  <si>
    <t>収支状況</t>
  </si>
  <si>
    <t>歳入総額</t>
  </si>
  <si>
    <t>歳出総額</t>
  </si>
  <si>
    <t>歳入歳出差引</t>
  </si>
  <si>
    <t>翌年度繰越財源</t>
  </si>
  <si>
    <t>実質収支</t>
  </si>
  <si>
    <t>単年度収入</t>
  </si>
  <si>
    <t>積　立　金</t>
  </si>
  <si>
    <t>繰上償還金</t>
  </si>
  <si>
    <t>積立取崩額</t>
  </si>
  <si>
    <t>実質単年度収支</t>
  </si>
  <si>
    <t>一般職員等</t>
  </si>
  <si>
    <t>一般職員数</t>
  </si>
  <si>
    <t>給料月額</t>
  </si>
  <si>
    <t>一人当給料</t>
  </si>
  <si>
    <t>うち技能労務員</t>
  </si>
  <si>
    <t>人員合計</t>
  </si>
  <si>
    <t>給料月額合計</t>
  </si>
  <si>
    <t>一人当給料合計</t>
  </si>
  <si>
    <t>助　役</t>
  </si>
  <si>
    <t>収入役</t>
  </si>
  <si>
    <t>教育長</t>
  </si>
  <si>
    <t>議会議長</t>
  </si>
  <si>
    <t>議会副議長</t>
  </si>
  <si>
    <t>議会議員</t>
  </si>
  <si>
    <t>性質別歳出状況</t>
  </si>
  <si>
    <t>人　件　費</t>
  </si>
  <si>
    <t>うち職員給</t>
  </si>
  <si>
    <t>扶　助　費</t>
  </si>
  <si>
    <t>公　債　費</t>
  </si>
  <si>
    <t>内訳　元利償還金</t>
  </si>
  <si>
    <t>内訳　一時借入金利子</t>
  </si>
  <si>
    <t>物　件　費</t>
  </si>
  <si>
    <t>維持補修費</t>
  </si>
  <si>
    <t>補助費等</t>
  </si>
  <si>
    <t>うち一部組合負担金</t>
  </si>
  <si>
    <t>繰　出　金</t>
  </si>
  <si>
    <t>投資･出資金･貸付金</t>
  </si>
  <si>
    <t>前年度繰上充用金</t>
  </si>
  <si>
    <t>投資的経費</t>
  </si>
  <si>
    <t>うち人件費</t>
  </si>
  <si>
    <t>内　訳</t>
  </si>
  <si>
    <t>普通建設事業費</t>
  </si>
  <si>
    <t>うち　補助</t>
  </si>
  <si>
    <t>うち　単独</t>
  </si>
  <si>
    <t>災害復旧事業費</t>
  </si>
  <si>
    <t>失業対策事業費</t>
  </si>
  <si>
    <t>歳出合計</t>
  </si>
  <si>
    <t>経常経費充当一般財源計</t>
  </si>
  <si>
    <t>経常収支比率</t>
  </si>
  <si>
    <t>歳入一般財源</t>
  </si>
  <si>
    <t>ﾗｽﾊﾟｲﾚｽ指数</t>
  </si>
  <si>
    <t>目的別歳出の状況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</si>
  <si>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</si>
  <si>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</si>
  <si>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</si>
  <si>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</si>
  <si>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</si>
  <si>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</si>
  <si>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</si>
  <si>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</si>
  <si>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</si>
  <si>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</si>
  <si>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</si>
  <si>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</si>
  <si>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</si>
  <si>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公営事業等の状況</t>
  </si>
  <si>
    <t>国民健康保健（事業）</t>
  </si>
  <si>
    <t>国民健康保健（直診）</t>
  </si>
  <si>
    <t>農業共済</t>
  </si>
  <si>
    <t>老人保健医療</t>
  </si>
  <si>
    <t>上水道事業</t>
  </si>
  <si>
    <t>簡易水道事業</t>
  </si>
  <si>
    <t>有線放送事業</t>
  </si>
  <si>
    <t>特定環境下水道事業</t>
  </si>
  <si>
    <t>農業集落排水事業</t>
  </si>
  <si>
    <t>国保会計の状況</t>
  </si>
  <si>
    <t>事業勘定再差引収支額</t>
  </si>
  <si>
    <t>療養給付費等清算額</t>
  </si>
  <si>
    <t>交付金清算額</t>
  </si>
  <si>
    <t>普通会計からの繰入額</t>
  </si>
  <si>
    <t>加入世帯数</t>
  </si>
  <si>
    <t>うち退職被保健者世帯数</t>
  </si>
  <si>
    <t>被保健者数</t>
  </si>
  <si>
    <t>うち退職被保健者数</t>
  </si>
  <si>
    <t>一世帯当り保健税調定額</t>
  </si>
  <si>
    <t>被保健者一人当税調定額</t>
  </si>
  <si>
    <t>被保健者一人当り費用</t>
  </si>
  <si>
    <t>基準財政収入額</t>
  </si>
  <si>
    <t>基準財政需要額</t>
  </si>
  <si>
    <t>標準税収入額</t>
  </si>
  <si>
    <t>標準財政規模</t>
  </si>
  <si>
    <t>財政力指数</t>
  </si>
  <si>
    <t>実質収支比率</t>
  </si>
  <si>
    <t>経常一般財源比率</t>
  </si>
  <si>
    <t>公債費比率</t>
  </si>
  <si>
    <t>起債制限比率</t>
  </si>
  <si>
    <t>基金現在高　財調等</t>
  </si>
  <si>
    <t>基金現在高　特定目的</t>
  </si>
  <si>
    <t>基金現在高　土地開発</t>
  </si>
  <si>
    <t>基金現在高　定額運用</t>
  </si>
  <si>
    <t>地方債　政府</t>
  </si>
  <si>
    <t>地方債　その他</t>
  </si>
  <si>
    <t>債務負担行為額支出予定額</t>
  </si>
  <si>
    <t>物件等購入</t>
  </si>
  <si>
    <t>保証　補償　公社等</t>
  </si>
  <si>
    <t>保証　補償　その他</t>
  </si>
  <si>
    <t>その他</t>
  </si>
  <si>
    <t>実質的なもの</t>
  </si>
  <si>
    <t>徴税率</t>
  </si>
  <si>
    <t>町民税　現年課税分</t>
  </si>
  <si>
    <t>町民税　滞納繰越分</t>
  </si>
  <si>
    <t>町民税　合　　　計</t>
  </si>
  <si>
    <t>固定資産税　現年課税分</t>
  </si>
  <si>
    <t>固定資産税　滞納繰越分</t>
  </si>
  <si>
    <t>固定資産税　合　　　計</t>
  </si>
  <si>
    <t>税合計　現年課税分</t>
  </si>
  <si>
    <t>税合計　滞納繰越分</t>
  </si>
  <si>
    <t>税合計　合　　　計</t>
  </si>
  <si>
    <t>真田町</t>
  </si>
  <si>
    <t>上田市</t>
  </si>
  <si>
    <t>丸子町</t>
  </si>
  <si>
    <t>東部町</t>
  </si>
  <si>
    <t>坂城町</t>
  </si>
  <si>
    <t>長門町</t>
  </si>
  <si>
    <t>青木村</t>
  </si>
  <si>
    <t>武石村</t>
  </si>
  <si>
    <t>広域連合管内市町村決算状況（平成１２年度）</t>
  </si>
  <si>
    <t>教育公務員</t>
  </si>
  <si>
    <t>小　　計</t>
  </si>
  <si>
    <t>介護保険</t>
  </si>
  <si>
    <t>交通災害共済</t>
  </si>
  <si>
    <t>公共下水道</t>
  </si>
  <si>
    <t>駐車場</t>
  </si>
  <si>
    <t>市街地再開発</t>
  </si>
  <si>
    <t>産院、病院事業</t>
  </si>
  <si>
    <t>臨時職員</t>
  </si>
  <si>
    <t>和田村</t>
  </si>
  <si>
    <t>県支出金</t>
  </si>
  <si>
    <t>市町村長</t>
  </si>
  <si>
    <t>市町村民税　均等割</t>
  </si>
  <si>
    <t>特別職等(単位：円)</t>
  </si>
  <si>
    <t>-</t>
  </si>
  <si>
    <t>その他</t>
  </si>
  <si>
    <t>人口一人当たりの係数</t>
  </si>
  <si>
    <t>目的別歳出の状況の比率</t>
  </si>
  <si>
    <t>上田・小県</t>
  </si>
  <si>
    <t>広域連合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</si>
</sst>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  <numFmt numFmtId="181" formatCode="#,##0;&quot;△ &quot;#,##0"/>
    <numFmt numFmtId="182" formatCode="0.000_);[Red]\(0.000\)"/>
    <numFmt numFmtId="183" formatCode="0_);[Red]\(0\)"/>
    <numFmt numFmtId="184" formatCode="#,##0.0;&quot;△ &quot;#,##0.0"/>
    <numFmt numFmtId="185" formatCode="#,##0.000;&quot;△ &quot;#,##0.000"/>
    <numFmt numFmtId="186" formatCode="#,##0.00;&quot;△ &quot;#,##0.00"/>
    <numFmt numFmtId="187" formatCode="0;&quot;△ &quot;0"/>
  </numFmts>
  <fonts count="2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21"/>
      <name val="ＭＳ Ｐゴシック"/>
      <family val="3"/>
    </font>
    <font>
      <sz val="14"/>
      <name val="ＭＳ 明朝"/>
      <family val="1"/>
    </font>
    <font>
      <sz val="9.5"/>
      <name val="ＪＳＰ明朝"/>
      <family val="1"/>
    </font>
    <font>
      <sz val="9.5"/>
      <name val="ＭＳ Ｐゴシック"/>
      <family val="3"/>
    </font>
    <font>
      <sz val="19"/>
      <name val="ＭＳ Ｐゴシック"/>
      <family val="3"/>
    </font>
    <font>
      <sz val="14"/>
      <name val="ＪＳＰ明朝"/>
      <family val="1"/>
    </font>
    <font>
      <sz val="14"/>
      <name val="ＭＳ ゴシック"/>
      <family val="3"/>
    </font>
    <font>
      <sz val="9.75"/>
      <name val="ＭＳ Ｐゴシック"/>
      <family val="3"/>
    </font>
    <font>
      <sz val="20"/>
      <name val="ＭＳ Ｐゴシック"/>
      <family val="3"/>
    </font>
    <font>
      <sz val="9.75"/>
      <name val="ＪＳＰ明朝"/>
      <family val="1"/>
    </font>
    <font>
      <sz val="12"/>
      <name val="ＪＳ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181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181" fontId="0" fillId="0" borderId="0" xfId="0" applyAlignment="1">
      <alignment vertical="center"/>
    </xf>
    <xf numFmtId="181" fontId="3" fillId="0" borderId="0" xfId="0" applyFont="1" applyAlignment="1">
      <alignment horizontal="center" vertical="center"/>
    </xf>
    <xf numFmtId="181" fontId="0" fillId="0" borderId="0" xfId="0" applyFont="1" applyAlignment="1">
      <alignment horizontal="center" vertical="center"/>
    </xf>
    <xf numFmtId="181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181" fontId="0" fillId="0" borderId="1" xfId="0" applyBorder="1" applyAlignment="1">
      <alignment horizontal="center" vertical="center"/>
    </xf>
    <xf numFmtId="181" fontId="0" fillId="0" borderId="1" xfId="0" applyBorder="1" applyAlignment="1" quotePrefix="1">
      <alignment horizontal="center"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181" fontId="0" fillId="0" borderId="2" xfId="0" applyBorder="1" applyAlignment="1">
      <alignment vertical="center"/>
    </xf>
    <xf numFmtId="181" fontId="0" fillId="0" borderId="3" xfId="0" applyBorder="1" applyAlignment="1">
      <alignment horizontal="center" vertical="center"/>
    </xf>
    <xf numFmtId="181" fontId="0" fillId="0" borderId="4" xfId="0" applyBorder="1" applyAlignment="1">
      <alignment horizontal="center" vertical="center"/>
    </xf>
    <xf numFmtId="181" fontId="0" fillId="0" borderId="5" xfId="0" applyBorder="1" applyAlignment="1">
      <alignment vertical="center"/>
    </xf>
    <xf numFmtId="181" fontId="0" fillId="0" borderId="6" xfId="0" applyBorder="1" applyAlignment="1">
      <alignment vertical="center"/>
    </xf>
    <xf numFmtId="181" fontId="0" fillId="0" borderId="5" xfId="0" applyBorder="1" applyAlignment="1">
      <alignment horizontal="right" vertical="center"/>
    </xf>
    <xf numFmtId="181" fontId="0" fillId="0" borderId="5" xfId="0" applyBorder="1" applyAlignment="1">
      <alignment horizontal="center" vertical="center"/>
    </xf>
    <xf numFmtId="181" fontId="5" fillId="0" borderId="5" xfId="0" applyFont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81" fontId="0" fillId="0" borderId="5" xfId="0" applyBorder="1" applyAlignment="1">
      <alignment horizontal="left" vertical="center"/>
    </xf>
    <xf numFmtId="181" fontId="1" fillId="0" borderId="5" xfId="0" applyFont="1" applyBorder="1" applyAlignment="1">
      <alignment horizontal="center" vertical="center"/>
    </xf>
    <xf numFmtId="184" fontId="0" fillId="0" borderId="6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1" fontId="0" fillId="0" borderId="6" xfId="0" applyNumberFormat="1" applyBorder="1" applyAlignment="1">
      <alignment vertical="center"/>
    </xf>
    <xf numFmtId="181" fontId="8" fillId="0" borderId="5" xfId="0" applyFont="1" applyBorder="1" applyAlignment="1">
      <alignment horizontal="center" vertical="center"/>
    </xf>
    <xf numFmtId="181" fontId="0" fillId="0" borderId="7" xfId="0" applyBorder="1" applyAlignment="1">
      <alignment vertical="center"/>
    </xf>
    <xf numFmtId="179" fontId="0" fillId="0" borderId="8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4" fontId="0" fillId="0" borderId="9" xfId="0" applyNumberFormat="1" applyBorder="1" applyAlignment="1">
      <alignment vertical="center"/>
    </xf>
    <xf numFmtId="181" fontId="0" fillId="0" borderId="0" xfId="0" applyBorder="1" applyAlignment="1">
      <alignment vertical="center"/>
    </xf>
    <xf numFmtId="181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181" fontId="0" fillId="0" borderId="10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11" xfId="0" applyBorder="1" applyAlignment="1">
      <alignment vertical="center"/>
    </xf>
    <xf numFmtId="181" fontId="0" fillId="0" borderId="12" xfId="0" applyBorder="1" applyAlignment="1">
      <alignment vertical="center"/>
    </xf>
    <xf numFmtId="181" fontId="5" fillId="0" borderId="13" xfId="0" applyFont="1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81" fontId="0" fillId="0" borderId="14" xfId="0" applyBorder="1" applyAlignment="1">
      <alignment vertical="center"/>
    </xf>
    <xf numFmtId="181" fontId="0" fillId="0" borderId="15" xfId="0" applyBorder="1" applyAlignment="1">
      <alignment vertical="center"/>
    </xf>
    <xf numFmtId="181" fontId="5" fillId="0" borderId="16" xfId="0" applyFont="1" applyBorder="1" applyAlignment="1">
      <alignment horizontal="center" vertical="center"/>
    </xf>
    <xf numFmtId="178" fontId="0" fillId="0" borderId="17" xfId="0" applyNumberFormat="1" applyBorder="1" applyAlignment="1">
      <alignment vertical="center"/>
    </xf>
    <xf numFmtId="181" fontId="0" fillId="0" borderId="17" xfId="0" applyBorder="1" applyAlignment="1">
      <alignment vertical="center"/>
    </xf>
    <xf numFmtId="181" fontId="0" fillId="0" borderId="18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81" fontId="0" fillId="0" borderId="11" xfId="0" applyBorder="1" applyAlignment="1">
      <alignment horizontal="center" vertical="center"/>
    </xf>
    <xf numFmtId="10" fontId="0" fillId="0" borderId="0" xfId="0" applyNumberFormat="1" applyAlignment="1">
      <alignment vertical="center"/>
    </xf>
    <xf numFmtId="181" fontId="0" fillId="0" borderId="0" xfId="0" applyFill="1" applyBorder="1" applyAlignment="1">
      <alignment horizontal="center" vertical="center"/>
    </xf>
    <xf numFmtId="181" fontId="0" fillId="2" borderId="0" xfId="0" applyFill="1" applyAlignment="1">
      <alignment vertical="center"/>
    </xf>
    <xf numFmtId="181" fontId="0" fillId="0" borderId="1" xfId="0" applyBorder="1" applyAlignment="1">
      <alignment horizontal="center" vertical="center"/>
    </xf>
    <xf numFmtId="181" fontId="0" fillId="0" borderId="5" xfId="0" applyBorder="1" applyAlignment="1">
      <alignment horizontal="center" vertical="center"/>
    </xf>
    <xf numFmtId="181" fontId="0" fillId="0" borderId="6" xfId="0" applyBorder="1" applyAlignment="1">
      <alignment horizontal="center" vertical="center"/>
    </xf>
    <xf numFmtId="181" fontId="3" fillId="0" borderId="0" xfId="0" applyFont="1" applyAlignment="1">
      <alignment horizontal="center" vertical="center"/>
    </xf>
    <xf numFmtId="181" fontId="0" fillId="0" borderId="19" xfId="0" applyBorder="1" applyAlignment="1">
      <alignment horizontal="center" vertical="center"/>
    </xf>
    <xf numFmtId="181" fontId="0" fillId="0" borderId="20" xfId="0" applyBorder="1" applyAlignment="1">
      <alignment horizontal="center" vertical="center"/>
    </xf>
    <xf numFmtId="181" fontId="0" fillId="0" borderId="21" xfId="0" applyBorder="1" applyAlignment="1">
      <alignment horizontal="center" vertical="center"/>
    </xf>
    <xf numFmtId="181" fontId="11" fillId="0" borderId="0" xfId="0" applyFont="1" applyAlignment="1">
      <alignment horizontal="center" vertical="center"/>
    </xf>
    <xf numFmtId="181" fontId="16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'総合分析'!$B$2</c:f>
              <c:strCache>
                <c:ptCount val="1"/>
                <c:pt idx="0">
                  <c:v>真田町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'総合分析'!$B$3:$B$6</c:f>
              <c:numCache/>
            </c:numRef>
          </c:val>
        </c:ser>
        <c:ser>
          <c:idx val="1"/>
          <c:order val="1"/>
          <c:tx>
            <c:strRef>
              <c:f>'総合分析'!$C$2</c:f>
              <c:strCache>
                <c:ptCount val="1"/>
                <c:pt idx="0">
                  <c:v>上田市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'総合分析'!$C$3:$C$6</c:f>
              <c:numCache/>
            </c:numRef>
          </c:val>
        </c:ser>
        <c:ser>
          <c:idx val="2"/>
          <c:order val="2"/>
          <c:tx>
            <c:strRef>
              <c:f>'総合分析'!$D$2</c:f>
              <c:strCache>
                <c:ptCount val="1"/>
                <c:pt idx="0">
                  <c:v>丸子町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'総合分析'!$D$3:$D$6</c:f>
              <c:numCache/>
            </c:numRef>
          </c:val>
        </c:ser>
        <c:ser>
          <c:idx val="3"/>
          <c:order val="3"/>
          <c:tx>
            <c:strRef>
              <c:f>'総合分析'!$E$2</c:f>
              <c:strCache>
                <c:ptCount val="1"/>
                <c:pt idx="0">
                  <c:v>東部町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'総合分析'!$E$3:$E$6</c:f>
              <c:numCache/>
            </c:numRef>
          </c:val>
        </c:ser>
        <c:ser>
          <c:idx val="4"/>
          <c:order val="4"/>
          <c:tx>
            <c:strRef>
              <c:f>'総合分析'!$F$2</c:f>
              <c:strCache>
                <c:ptCount val="1"/>
                <c:pt idx="0">
                  <c:v>坂城町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'総合分析'!$F$3:$F$6</c:f>
              <c:numCache/>
            </c:numRef>
          </c:val>
        </c:ser>
        <c:ser>
          <c:idx val="5"/>
          <c:order val="5"/>
          <c:tx>
            <c:strRef>
              <c:f>'総合分析'!$G$2</c:f>
              <c:strCache>
                <c:ptCount val="1"/>
                <c:pt idx="0">
                  <c:v>長門町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'総合分析'!$G$3:$G$6</c:f>
              <c:numCache/>
            </c:numRef>
          </c:val>
        </c:ser>
        <c:ser>
          <c:idx val="6"/>
          <c:order val="6"/>
          <c:tx>
            <c:strRef>
              <c:f>'総合分析'!$H$2</c:f>
              <c:strCache>
                <c:ptCount val="1"/>
                <c:pt idx="0">
                  <c:v>青木村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'総合分析'!$H$3:$H$6</c:f>
              <c:numCache/>
            </c:numRef>
          </c:val>
        </c:ser>
        <c:ser>
          <c:idx val="7"/>
          <c:order val="7"/>
          <c:tx>
            <c:strRef>
              <c:f>'総合分析'!$I$2</c:f>
              <c:strCache>
                <c:ptCount val="1"/>
                <c:pt idx="0">
                  <c:v>武石村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'総合分析'!$I$3:$I$6</c:f>
              <c:numCache/>
            </c:numRef>
          </c:val>
        </c:ser>
        <c:ser>
          <c:idx val="8"/>
          <c:order val="8"/>
          <c:tx>
            <c:strRef>
              <c:f>'総合分析'!$J$2</c:f>
              <c:strCache>
                <c:ptCount val="1"/>
                <c:pt idx="0">
                  <c:v>和田村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'総合分析'!$A$3:$A$6</c:f>
              <c:strCache/>
            </c:strRef>
          </c:cat>
          <c:val>
            <c:numRef>
              <c:f>'総合分析'!$J$3:$J$6</c:f>
              <c:numCache/>
            </c:numRef>
          </c:val>
        </c:ser>
        <c:axId val="63595629"/>
        <c:axId val="35489750"/>
      </c:barChart>
      <c:catAx>
        <c:axId val="635956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  <c:max val="260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5956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'総合分析'!$B$53</c:f>
              <c:strCache>
                <c:ptCount val="1"/>
                <c:pt idx="0">
                  <c:v>真田町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'総合分析'!$B$55:$B$58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'総合分析'!$C$53</c:f>
              <c:strCache>
                <c:ptCount val="1"/>
                <c:pt idx="0">
                  <c:v>上田市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'総合分析'!$C$55:$C$58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'総合分析'!$D$53</c:f>
              <c:strCache>
                <c:ptCount val="1"/>
                <c:pt idx="0">
                  <c:v>丸子町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'総合分析'!$D$55:$D$58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'総合分析'!$E$53</c:f>
              <c:strCache>
                <c:ptCount val="1"/>
                <c:pt idx="0">
                  <c:v>東部町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4"/>
          <c:tx>
            <c:strRef>
              <c:f>'総合分析'!$F$53</c:f>
              <c:strCache>
                <c:ptCount val="1"/>
                <c:pt idx="0">
                  <c:v>坂城町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'総合分析'!$F$55:$F$58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'総合分析'!$G$53</c:f>
              <c:strCache>
                <c:ptCount val="1"/>
                <c:pt idx="0">
                  <c:v>長門町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'総合分析'!$G$55:$G$58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'総合分析'!$H$53</c:f>
              <c:strCache>
                <c:ptCount val="1"/>
                <c:pt idx="0">
                  <c:v>青木村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'総合分析'!$H$55:$H$58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'総合分析'!$I$53</c:f>
              <c:strCache>
                <c:ptCount val="1"/>
                <c:pt idx="0">
                  <c:v>武石村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'総合分析'!$I$55:$I$58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'総合分析'!$J$53</c:f>
              <c:strCache>
                <c:ptCount val="1"/>
                <c:pt idx="0">
                  <c:v>和田村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'総合分析'!$A$55:$A$58</c:f>
              <c:strCache/>
            </c:strRef>
          </c:cat>
          <c:val>
            <c:numRef>
              <c:f>'総合分析'!$J$55:$J$58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9722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50" b="0" i="0" u="none" baseline="0"/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目的別歳出の状況の比率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7"/>
          <c:w val="0.80475"/>
          <c:h val="0.94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'総合分析'!$A$110</c:f>
              <c:strCache>
                <c:ptCount val="1"/>
                <c:pt idx="0">
                  <c:v>議会費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'総合分析'!$B$110:$J$110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'総合分析'!$A$111</c:f>
              <c:strCache>
                <c:ptCount val="1"/>
                <c:pt idx="0">
                  <c:v>総務費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'総合分析'!$B$111:$J$111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'総合分析'!$A$112</c:f>
              <c:strCache>
                <c:ptCount val="1"/>
                <c:pt idx="0">
                  <c:v>民生費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'総合分析'!$B$112:$J$112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'総合分析'!$A$113</c:f>
              <c:strCache>
                <c:ptCount val="1"/>
                <c:pt idx="0">
                  <c:v>衛生費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'総合分析'!$B$113:$J$113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'総合分析'!$A$114</c:f>
              <c:strCache>
                <c:ptCount val="1"/>
                <c:pt idx="0">
                  <c:v>労働費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'総合分析'!$B$114:$J$114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'総合分析'!$A$115</c:f>
              <c:strCache>
                <c:ptCount val="1"/>
                <c:pt idx="0">
                  <c:v>農林水産業費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'総合分析'!$B$115:$J$115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'総合分析'!$A$116</c:f>
              <c:strCache>
                <c:ptCount val="1"/>
                <c:pt idx="0">
                  <c:v>商工費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'総合分析'!$B$116:$J$116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'総合分析'!$A$117</c:f>
              <c:strCache>
                <c:ptCount val="1"/>
                <c:pt idx="0">
                  <c:v>土木費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'総合分析'!$B$117:$J$117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'総合分析'!$A$118</c:f>
              <c:strCache>
                <c:ptCount val="1"/>
                <c:pt idx="0">
                  <c:v>消防費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'総合分析'!$B$118:$J$118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'総合分析'!$A$119</c:f>
              <c:strCache>
                <c:ptCount val="1"/>
                <c:pt idx="0">
                  <c:v>教育費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'総合分析'!$B$119:$J$119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'総合分析'!$A$120</c:f>
              <c:strCache>
                <c:ptCount val="1"/>
                <c:pt idx="0">
                  <c:v>災害復旧費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'総合分析'!$B$120:$J$120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'総合分析'!$A$121</c:f>
              <c:strCache>
                <c:ptCount val="1"/>
                <c:pt idx="0">
                  <c:v>公債費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'総合分析'!$B$121:$J$121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'総合分析'!$A$122</c:f>
              <c:strCache>
                <c:ptCount val="1"/>
                <c:pt idx="0">
                  <c:v>諸支出金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'総合分析'!$B$108:$J$109</c:f>
              <c:multiLvlStrCache/>
            </c:multiLvlStrRef>
          </c:cat>
          <c:val>
            <c:numRef>
              <c:f>'総合分析'!$B$122:$J$122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5115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23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9</xdr:col>
      <xdr:colOff>990600</xdr:colOff>
      <xdr:row>49</xdr:row>
      <xdr:rowOff>161925</xdr:rowOff>
    </xdr:to>
    <xdr:graphicFrame>
      <xdr:nvGraphicFramePr>
        <xdr:cNvPr id="1" name="Chart 2"/>
        <xdr:cNvGraphicFramePr/>
      </xdr:nvGraphicFramePr>
      <xdr:xfrm>
        <a:off x="38100" y="2247900"/>
        <a:ext cx="109061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59</xdr:row>
      <xdr:rowOff>104775</xdr:rowOff>
    </xdr:from>
    <xdr:to>
      <xdr:col>10</xdr:col>
      <xdr:colOff>9525</xdr:colOff>
      <xdr:row>87</xdr:row>
      <xdr:rowOff>152400</xdr:rowOff>
    </xdr:to>
    <xdr:graphicFrame>
      <xdr:nvGraphicFramePr>
        <xdr:cNvPr id="2" name="Chart 3"/>
        <xdr:cNvGraphicFramePr/>
      </xdr:nvGraphicFramePr>
      <xdr:xfrm>
        <a:off x="9525" y="10658475"/>
        <a:ext cx="1095375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124</xdr:row>
      <xdr:rowOff>0</xdr:rowOff>
    </xdr:from>
    <xdr:to>
      <xdr:col>9</xdr:col>
      <xdr:colOff>990600</xdr:colOff>
      <xdr:row>175</xdr:row>
      <xdr:rowOff>123825</xdr:rowOff>
    </xdr:to>
    <xdr:graphicFrame>
      <xdr:nvGraphicFramePr>
        <xdr:cNvPr id="3" name="Chart 5"/>
        <xdr:cNvGraphicFramePr/>
      </xdr:nvGraphicFramePr>
      <xdr:xfrm>
        <a:off x="57150" y="22098000"/>
        <a:ext cx="10887075" cy="935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23.5" style="0" customWidth="1"/>
    <col min="2" max="2" width="13" style="0" bestFit="1" customWidth="1"/>
    <col min="3" max="3" width="12.69921875" style="0" customWidth="1"/>
    <col min="4" max="4" width="11.5" style="0" customWidth="1"/>
    <col min="5" max="5" width="11.59765625" style="0" customWidth="1"/>
    <col min="6" max="7" width="10.5" style="0" customWidth="1"/>
    <col min="8" max="8" width="11.69921875" style="0" bestFit="1" customWidth="1"/>
    <col min="9" max="9" width="12.19921875" style="0" bestFit="1" customWidth="1"/>
    <col min="10" max="10" width="10.5" style="0" customWidth="1"/>
    <col min="11" max="13" width="12.09765625" style="0" bestFit="1" customWidth="1"/>
  </cols>
  <sheetData>
    <row r="1" spans="1:10" ht="24">
      <c r="A1" s="68" t="s">
        <v>180</v>
      </c>
      <c r="B1" s="68"/>
      <c r="C1" s="68"/>
      <c r="D1" s="68"/>
      <c r="E1" s="68"/>
      <c r="F1" s="68"/>
      <c r="G1" s="68"/>
      <c r="H1" s="68"/>
      <c r="I1" s="68"/>
      <c r="J1" s="68"/>
    </row>
    <row r="2" spans="1:9" ht="24.75" thickBot="1">
      <c r="A2" s="2"/>
      <c r="B2" s="1"/>
      <c r="C2" s="1"/>
      <c r="D2" s="1"/>
      <c r="E2" s="1"/>
      <c r="F2" s="1"/>
      <c r="G2" s="1"/>
      <c r="H2" s="1"/>
      <c r="I2" s="1"/>
    </row>
    <row r="3" spans="1:13" ht="13.5">
      <c r="A3" s="20"/>
      <c r="B3" s="21" t="s">
        <v>172</v>
      </c>
      <c r="C3" s="21" t="s">
        <v>173</v>
      </c>
      <c r="D3" s="21" t="s">
        <v>174</v>
      </c>
      <c r="E3" s="21" t="s">
        <v>175</v>
      </c>
      <c r="F3" s="21" t="s">
        <v>176</v>
      </c>
      <c r="G3" s="21" t="s">
        <v>177</v>
      </c>
      <c r="H3" s="21" t="s">
        <v>178</v>
      </c>
      <c r="I3" s="21" t="s">
        <v>179</v>
      </c>
      <c r="J3" s="22" t="s">
        <v>190</v>
      </c>
      <c r="L3" s="63" t="s">
        <v>199</v>
      </c>
      <c r="M3" s="63" t="s">
        <v>200</v>
      </c>
    </row>
    <row r="4" spans="1:13" ht="13.5">
      <c r="A4" s="23" t="s">
        <v>0</v>
      </c>
      <c r="B4" s="4">
        <v>11792</v>
      </c>
      <c r="C4" s="3">
        <v>122142</v>
      </c>
      <c r="D4" s="3">
        <v>24793</v>
      </c>
      <c r="E4" s="3">
        <v>24709</v>
      </c>
      <c r="F4" s="3">
        <v>16831</v>
      </c>
      <c r="G4" s="3">
        <v>5275</v>
      </c>
      <c r="H4" s="3">
        <v>5003</v>
      </c>
      <c r="I4" s="3">
        <v>4234</v>
      </c>
      <c r="J4" s="24">
        <v>2611</v>
      </c>
      <c r="L4">
        <f>SUM(B4:E4)+SUM(G4:J4)</f>
        <v>200559</v>
      </c>
      <c r="M4">
        <f>SUM(B4:J4)</f>
        <v>217390</v>
      </c>
    </row>
    <row r="5" spans="1:13" ht="13.5">
      <c r="A5" s="23" t="s">
        <v>1</v>
      </c>
      <c r="B5" s="4"/>
      <c r="C5" s="3"/>
      <c r="D5" s="3"/>
      <c r="E5" s="3"/>
      <c r="F5" s="3"/>
      <c r="G5" s="3"/>
      <c r="H5" s="3"/>
      <c r="I5" s="3"/>
      <c r="J5" s="24"/>
      <c r="L5">
        <f aca="true" t="shared" si="0" ref="L5:L68">SUM(B5:E5)+SUM(G5:J5)</f>
        <v>0</v>
      </c>
      <c r="M5">
        <f aca="true" t="shared" si="1" ref="M5:M68">SUM(B5:J5)</f>
        <v>0</v>
      </c>
    </row>
    <row r="6" spans="1:13" ht="13.5">
      <c r="A6" s="25" t="s">
        <v>2</v>
      </c>
      <c r="B6" s="4">
        <v>1326</v>
      </c>
      <c r="C6" s="3">
        <v>4950</v>
      </c>
      <c r="D6" s="3">
        <v>1275</v>
      </c>
      <c r="E6" s="3">
        <v>2137</v>
      </c>
      <c r="F6" s="3">
        <v>1201</v>
      </c>
      <c r="G6" s="3">
        <v>525</v>
      </c>
      <c r="H6" s="3">
        <v>485</v>
      </c>
      <c r="I6" s="3">
        <v>481</v>
      </c>
      <c r="J6" s="24">
        <v>282</v>
      </c>
      <c r="L6">
        <f t="shared" si="0"/>
        <v>11461</v>
      </c>
      <c r="M6">
        <f t="shared" si="1"/>
        <v>12662</v>
      </c>
    </row>
    <row r="7" spans="1:13" ht="13.5">
      <c r="A7" s="25" t="s">
        <v>3</v>
      </c>
      <c r="B7" s="4">
        <v>2072</v>
      </c>
      <c r="C7" s="3">
        <v>26287</v>
      </c>
      <c r="D7" s="3">
        <v>6068</v>
      </c>
      <c r="E7" s="3">
        <v>5466</v>
      </c>
      <c r="F7" s="3">
        <v>5001</v>
      </c>
      <c r="G7" s="3">
        <v>1074</v>
      </c>
      <c r="H7" s="3">
        <v>1289</v>
      </c>
      <c r="I7" s="3">
        <v>1048</v>
      </c>
      <c r="J7" s="24">
        <v>645</v>
      </c>
      <c r="L7">
        <f t="shared" si="0"/>
        <v>43949</v>
      </c>
      <c r="M7">
        <f t="shared" si="1"/>
        <v>48950</v>
      </c>
    </row>
    <row r="8" spans="1:13" ht="13.5">
      <c r="A8" s="25" t="s">
        <v>4</v>
      </c>
      <c r="B8" s="4">
        <v>2714</v>
      </c>
      <c r="C8" s="3">
        <v>34408</v>
      </c>
      <c r="D8" s="3">
        <v>6341</v>
      </c>
      <c r="E8" s="3">
        <v>6068</v>
      </c>
      <c r="F8" s="3">
        <v>3379</v>
      </c>
      <c r="G8" s="3">
        <v>1277</v>
      </c>
      <c r="H8" s="3">
        <v>1089</v>
      </c>
      <c r="I8" s="3">
        <v>889</v>
      </c>
      <c r="J8" s="24">
        <v>528</v>
      </c>
      <c r="L8">
        <f t="shared" si="0"/>
        <v>53314</v>
      </c>
      <c r="M8">
        <f t="shared" si="1"/>
        <v>56693</v>
      </c>
    </row>
    <row r="9" spans="1:13" ht="13.5">
      <c r="A9" s="23"/>
      <c r="B9" s="4"/>
      <c r="C9" s="3"/>
      <c r="D9" s="3"/>
      <c r="E9" s="3"/>
      <c r="F9" s="3"/>
      <c r="G9" s="3"/>
      <c r="H9" s="3"/>
      <c r="I9" s="3"/>
      <c r="J9" s="24"/>
      <c r="L9">
        <f t="shared" si="0"/>
        <v>0</v>
      </c>
      <c r="M9">
        <f t="shared" si="1"/>
        <v>0</v>
      </c>
    </row>
    <row r="10" spans="1:13" ht="13.5">
      <c r="A10" s="23" t="s">
        <v>5</v>
      </c>
      <c r="B10" s="4"/>
      <c r="C10" s="3"/>
      <c r="D10" s="3"/>
      <c r="E10" s="3"/>
      <c r="F10" s="3"/>
      <c r="G10" s="3"/>
      <c r="H10" s="3"/>
      <c r="I10" s="3"/>
      <c r="J10" s="24"/>
      <c r="L10">
        <f t="shared" si="0"/>
        <v>0</v>
      </c>
      <c r="M10">
        <f t="shared" si="1"/>
        <v>0</v>
      </c>
    </row>
    <row r="11" spans="1:13" ht="13.5">
      <c r="A11" s="23" t="s">
        <v>6</v>
      </c>
      <c r="B11" s="4">
        <v>1486338</v>
      </c>
      <c r="C11" s="3">
        <v>17311244</v>
      </c>
      <c r="D11" s="3">
        <v>3235589</v>
      </c>
      <c r="E11" s="3">
        <v>3260646</v>
      </c>
      <c r="F11" s="3">
        <v>2610533</v>
      </c>
      <c r="G11" s="3">
        <v>509577</v>
      </c>
      <c r="H11" s="3">
        <v>372403</v>
      </c>
      <c r="I11" s="3">
        <v>377217</v>
      </c>
      <c r="J11" s="24">
        <v>201889</v>
      </c>
      <c r="L11">
        <f t="shared" si="0"/>
        <v>26754903</v>
      </c>
      <c r="M11">
        <f t="shared" si="1"/>
        <v>29365436</v>
      </c>
    </row>
    <row r="12" spans="1:13" ht="13.5">
      <c r="A12" s="23" t="s">
        <v>7</v>
      </c>
      <c r="B12" s="4">
        <v>77963</v>
      </c>
      <c r="C12" s="3">
        <v>429448</v>
      </c>
      <c r="D12" s="3">
        <v>124878</v>
      </c>
      <c r="E12" s="3">
        <v>144778</v>
      </c>
      <c r="F12" s="3">
        <v>78029</v>
      </c>
      <c r="G12" s="3">
        <v>57197</v>
      </c>
      <c r="H12" s="3">
        <v>35730</v>
      </c>
      <c r="I12" s="3">
        <v>48385</v>
      </c>
      <c r="J12" s="24">
        <v>26817</v>
      </c>
      <c r="L12">
        <f t="shared" si="0"/>
        <v>945196</v>
      </c>
      <c r="M12">
        <f t="shared" si="1"/>
        <v>1023225</v>
      </c>
    </row>
    <row r="13" spans="1:13" ht="13.5">
      <c r="A13" s="23" t="s">
        <v>8</v>
      </c>
      <c r="B13" s="4">
        <v>11200</v>
      </c>
      <c r="C13" s="3">
        <v>705797</v>
      </c>
      <c r="D13" s="3">
        <v>124137</v>
      </c>
      <c r="E13" s="3">
        <v>125679</v>
      </c>
      <c r="F13" s="3">
        <v>97826</v>
      </c>
      <c r="G13" s="3">
        <v>21061</v>
      </c>
      <c r="H13" s="3">
        <v>21319</v>
      </c>
      <c r="I13" s="3">
        <v>16005</v>
      </c>
      <c r="J13" s="24">
        <v>9522</v>
      </c>
      <c r="L13">
        <f t="shared" si="0"/>
        <v>1034720</v>
      </c>
      <c r="M13">
        <f t="shared" si="1"/>
        <v>1132546</v>
      </c>
    </row>
    <row r="14" spans="1:13" ht="13.5">
      <c r="A14" s="23" t="s">
        <v>9</v>
      </c>
      <c r="B14" s="4">
        <v>97580</v>
      </c>
      <c r="C14" s="3">
        <v>1322709</v>
      </c>
      <c r="D14" s="3">
        <v>259794</v>
      </c>
      <c r="E14" s="3">
        <v>253768</v>
      </c>
      <c r="F14" s="3">
        <v>177108</v>
      </c>
      <c r="G14" s="3">
        <v>46907</v>
      </c>
      <c r="H14" s="3">
        <v>43307</v>
      </c>
      <c r="I14" s="3">
        <v>39338</v>
      </c>
      <c r="J14" s="24">
        <v>23610</v>
      </c>
      <c r="L14">
        <f t="shared" si="0"/>
        <v>2087013</v>
      </c>
      <c r="M14">
        <f t="shared" si="1"/>
        <v>2264121</v>
      </c>
    </row>
    <row r="15" spans="1:13" ht="13.5">
      <c r="A15" s="23" t="s">
        <v>10</v>
      </c>
      <c r="B15" s="4">
        <v>14875</v>
      </c>
      <c r="C15" s="3"/>
      <c r="D15" s="3">
        <v>23192</v>
      </c>
      <c r="E15" s="3">
        <v>11668</v>
      </c>
      <c r="F15" s="3"/>
      <c r="G15" s="3"/>
      <c r="H15" s="3"/>
      <c r="I15" s="3"/>
      <c r="J15" s="24"/>
      <c r="L15">
        <f t="shared" si="0"/>
        <v>49735</v>
      </c>
      <c r="M15">
        <f t="shared" si="1"/>
        <v>49735</v>
      </c>
    </row>
    <row r="16" spans="1:13" ht="13.5">
      <c r="A16" s="23" t="s">
        <v>11</v>
      </c>
      <c r="B16" s="4">
        <v>1519</v>
      </c>
      <c r="C16" s="3">
        <v>9326</v>
      </c>
      <c r="D16" s="3">
        <v>478</v>
      </c>
      <c r="E16" s="3">
        <v>591</v>
      </c>
      <c r="F16" s="3"/>
      <c r="G16" s="3"/>
      <c r="H16" s="3"/>
      <c r="I16" s="3"/>
      <c r="J16" s="24"/>
      <c r="L16">
        <f t="shared" si="0"/>
        <v>11914</v>
      </c>
      <c r="M16">
        <f t="shared" si="1"/>
        <v>11914</v>
      </c>
    </row>
    <row r="17" spans="1:13" ht="13.5">
      <c r="A17" s="23" t="s">
        <v>12</v>
      </c>
      <c r="B17" s="4"/>
      <c r="C17" s="3"/>
      <c r="D17" s="3"/>
      <c r="E17" s="3"/>
      <c r="F17" s="3"/>
      <c r="G17" s="3"/>
      <c r="H17" s="3"/>
      <c r="I17" s="3"/>
      <c r="J17" s="24"/>
      <c r="L17">
        <f t="shared" si="0"/>
        <v>0</v>
      </c>
      <c r="M17">
        <f t="shared" si="1"/>
        <v>0</v>
      </c>
    </row>
    <row r="18" spans="1:13" ht="13.5">
      <c r="A18" s="23" t="s">
        <v>13</v>
      </c>
      <c r="B18" s="4">
        <v>43416</v>
      </c>
      <c r="C18" s="3">
        <v>231894</v>
      </c>
      <c r="D18" s="3">
        <v>67177</v>
      </c>
      <c r="E18" s="3">
        <v>77713</v>
      </c>
      <c r="F18" s="3">
        <v>41913</v>
      </c>
      <c r="G18" s="3">
        <f>12345+30830</f>
        <v>43175</v>
      </c>
      <c r="H18" s="3">
        <v>19306</v>
      </c>
      <c r="I18" s="3">
        <v>26083</v>
      </c>
      <c r="J18" s="24">
        <v>14351</v>
      </c>
      <c r="L18">
        <f t="shared" si="0"/>
        <v>523115</v>
      </c>
      <c r="M18">
        <f t="shared" si="1"/>
        <v>565028</v>
      </c>
    </row>
    <row r="19" spans="1:13" ht="13.5">
      <c r="A19" s="23" t="s">
        <v>14</v>
      </c>
      <c r="B19" s="4">
        <v>28685</v>
      </c>
      <c r="C19" s="3">
        <v>580072</v>
      </c>
      <c r="D19" s="3">
        <v>104294</v>
      </c>
      <c r="E19" s="3">
        <v>104777</v>
      </c>
      <c r="F19" s="3">
        <v>100808</v>
      </c>
      <c r="G19" s="3"/>
      <c r="H19" s="3">
        <v>14726</v>
      </c>
      <c r="I19" s="3">
        <v>10954</v>
      </c>
      <c r="J19" s="24">
        <v>6676</v>
      </c>
      <c r="L19">
        <f t="shared" si="0"/>
        <v>850184</v>
      </c>
      <c r="M19">
        <f t="shared" si="1"/>
        <v>950992</v>
      </c>
    </row>
    <row r="20" spans="1:13" ht="13.5">
      <c r="A20" s="23" t="s">
        <v>15</v>
      </c>
      <c r="B20" s="4">
        <v>2301703</v>
      </c>
      <c r="C20" s="3">
        <f>C21+C22</f>
        <v>7116835</v>
      </c>
      <c r="D20" s="3">
        <f>D21+D22</f>
        <v>2693953</v>
      </c>
      <c r="E20" s="3">
        <f>E21+E22</f>
        <v>3174020</v>
      </c>
      <c r="F20" s="3">
        <v>1425374</v>
      </c>
      <c r="G20" s="3">
        <f>G21+G22</f>
        <v>2013502</v>
      </c>
      <c r="H20" s="3">
        <v>1606453</v>
      </c>
      <c r="I20" s="3">
        <v>1664520</v>
      </c>
      <c r="J20" s="24">
        <f>J21+J22</f>
        <v>1419158</v>
      </c>
      <c r="L20">
        <f t="shared" si="0"/>
        <v>21990144</v>
      </c>
      <c r="M20">
        <f t="shared" si="1"/>
        <v>23415518</v>
      </c>
    </row>
    <row r="21" spans="1:13" ht="13.5">
      <c r="A21" s="25" t="s">
        <v>16</v>
      </c>
      <c r="B21" s="4">
        <v>2134918</v>
      </c>
      <c r="C21" s="3">
        <v>6059765</v>
      </c>
      <c r="D21" s="3">
        <v>2444057</v>
      </c>
      <c r="E21" s="3">
        <v>2910824</v>
      </c>
      <c r="F21" s="3">
        <v>1246265</v>
      </c>
      <c r="G21" s="3">
        <v>1843168</v>
      </c>
      <c r="H21" s="3">
        <v>1498947</v>
      </c>
      <c r="I21" s="3">
        <v>1504815</v>
      </c>
      <c r="J21" s="24">
        <v>1297518</v>
      </c>
      <c r="L21">
        <f t="shared" si="0"/>
        <v>19694012</v>
      </c>
      <c r="M21">
        <f t="shared" si="1"/>
        <v>20940277</v>
      </c>
    </row>
    <row r="22" spans="1:13" ht="13.5">
      <c r="A22" s="25" t="s">
        <v>17</v>
      </c>
      <c r="B22" s="4">
        <v>166785</v>
      </c>
      <c r="C22" s="3">
        <v>1057070</v>
      </c>
      <c r="D22" s="3">
        <v>249896</v>
      </c>
      <c r="E22" s="3">
        <v>263196</v>
      </c>
      <c r="F22" s="3">
        <v>179109</v>
      </c>
      <c r="G22" s="3">
        <v>170334</v>
      </c>
      <c r="H22" s="3">
        <v>107506</v>
      </c>
      <c r="I22" s="3">
        <v>159905</v>
      </c>
      <c r="J22" s="24">
        <v>121640</v>
      </c>
      <c r="L22">
        <f t="shared" si="0"/>
        <v>2296332</v>
      </c>
      <c r="M22">
        <f t="shared" si="1"/>
        <v>2475441</v>
      </c>
    </row>
    <row r="23" spans="1:13" ht="13.5">
      <c r="A23" s="26" t="s">
        <v>18</v>
      </c>
      <c r="B23" s="4">
        <v>4063279</v>
      </c>
      <c r="C23" s="3">
        <f aca="true" t="shared" si="2" ref="C23:J23">SUM(C11:C20)</f>
        <v>27707325</v>
      </c>
      <c r="D23" s="3">
        <f>SUM(D11:D20)</f>
        <v>6633492</v>
      </c>
      <c r="E23" s="3">
        <f t="shared" si="2"/>
        <v>7153640</v>
      </c>
      <c r="F23" s="3">
        <f t="shared" si="2"/>
        <v>4531591</v>
      </c>
      <c r="G23" s="3">
        <f>SUM(G11:G20)</f>
        <v>2691419</v>
      </c>
      <c r="H23" s="3">
        <f t="shared" si="2"/>
        <v>2113244</v>
      </c>
      <c r="I23" s="3">
        <f t="shared" si="2"/>
        <v>2182502</v>
      </c>
      <c r="J23" s="24">
        <f t="shared" si="2"/>
        <v>1702023</v>
      </c>
      <c r="L23">
        <f t="shared" si="0"/>
        <v>54246924</v>
      </c>
      <c r="M23">
        <f t="shared" si="1"/>
        <v>58778515</v>
      </c>
    </row>
    <row r="24" spans="1:13" ht="13.5">
      <c r="A24" s="66"/>
      <c r="B24" s="65"/>
      <c r="C24" s="65"/>
      <c r="D24" s="65"/>
      <c r="E24" s="65"/>
      <c r="F24" s="65"/>
      <c r="G24" s="65"/>
      <c r="H24" s="65"/>
      <c r="I24" s="65"/>
      <c r="J24" s="67"/>
      <c r="L24">
        <f t="shared" si="0"/>
        <v>0</v>
      </c>
      <c r="M24">
        <f t="shared" si="1"/>
        <v>0</v>
      </c>
    </row>
    <row r="25" spans="1:13" ht="13.5">
      <c r="A25" s="23" t="s">
        <v>19</v>
      </c>
      <c r="B25" s="4">
        <v>1975</v>
      </c>
      <c r="C25" s="3">
        <v>24586</v>
      </c>
      <c r="D25" s="3">
        <v>4825</v>
      </c>
      <c r="E25" s="3">
        <v>4864</v>
      </c>
      <c r="F25" s="3">
        <v>3314</v>
      </c>
      <c r="G25" s="3">
        <v>1398</v>
      </c>
      <c r="H25" s="3">
        <v>848</v>
      </c>
      <c r="I25" s="3">
        <v>760</v>
      </c>
      <c r="J25" s="24">
        <v>528</v>
      </c>
      <c r="L25">
        <f t="shared" si="0"/>
        <v>39784</v>
      </c>
      <c r="M25">
        <f t="shared" si="1"/>
        <v>43098</v>
      </c>
    </row>
    <row r="26" spans="1:13" ht="13.5">
      <c r="A26" s="23" t="s">
        <v>20</v>
      </c>
      <c r="B26" s="4">
        <v>73841</v>
      </c>
      <c r="C26" s="3">
        <v>437521</v>
      </c>
      <c r="D26" s="3">
        <v>68010</v>
      </c>
      <c r="E26" s="3">
        <v>296974</v>
      </c>
      <c r="F26" s="3">
        <v>51434</v>
      </c>
      <c r="G26" s="3">
        <v>99188</v>
      </c>
      <c r="H26" s="3">
        <v>16393</v>
      </c>
      <c r="I26" s="3">
        <v>33438</v>
      </c>
      <c r="J26" s="24">
        <v>24545</v>
      </c>
      <c r="L26">
        <f t="shared" si="0"/>
        <v>1049910</v>
      </c>
      <c r="M26">
        <f t="shared" si="1"/>
        <v>1101344</v>
      </c>
    </row>
    <row r="27" spans="1:13" ht="13.5">
      <c r="A27" s="23" t="s">
        <v>21</v>
      </c>
      <c r="B27" s="4">
        <v>178954</v>
      </c>
      <c r="C27" s="3">
        <v>1338644</v>
      </c>
      <c r="D27" s="3">
        <v>268356</v>
      </c>
      <c r="E27" s="3">
        <v>549754</v>
      </c>
      <c r="F27" s="3">
        <v>207175</v>
      </c>
      <c r="G27" s="3">
        <v>91132</v>
      </c>
      <c r="H27" s="3">
        <v>60698</v>
      </c>
      <c r="I27" s="3">
        <v>103228</v>
      </c>
      <c r="J27" s="24">
        <v>49555</v>
      </c>
      <c r="L27">
        <f t="shared" si="0"/>
        <v>2640321</v>
      </c>
      <c r="M27">
        <f t="shared" si="1"/>
        <v>2847496</v>
      </c>
    </row>
    <row r="28" spans="1:13" ht="13.5">
      <c r="A28" s="23" t="s">
        <v>22</v>
      </c>
      <c r="B28" s="4">
        <v>6788</v>
      </c>
      <c r="C28" s="3"/>
      <c r="D28" s="3"/>
      <c r="E28" s="3"/>
      <c r="F28" s="3"/>
      <c r="G28" s="3">
        <v>14356</v>
      </c>
      <c r="H28" s="3"/>
      <c r="I28" s="3">
        <v>4769</v>
      </c>
      <c r="J28" s="24"/>
      <c r="L28">
        <f t="shared" si="0"/>
        <v>25913</v>
      </c>
      <c r="M28">
        <f t="shared" si="1"/>
        <v>25913</v>
      </c>
    </row>
    <row r="29" spans="1:13" ht="13.5">
      <c r="A29" s="23" t="s">
        <v>23</v>
      </c>
      <c r="B29" s="4">
        <v>803555</v>
      </c>
      <c r="C29" s="3">
        <v>3534591</v>
      </c>
      <c r="D29" s="3">
        <v>500625</v>
      </c>
      <c r="E29" s="3">
        <v>452531</v>
      </c>
      <c r="F29" s="3">
        <v>384143</v>
      </c>
      <c r="G29" s="3">
        <v>130278</v>
      </c>
      <c r="H29" s="3">
        <v>170719</v>
      </c>
      <c r="I29" s="3">
        <v>48078</v>
      </c>
      <c r="J29" s="24">
        <v>248047</v>
      </c>
      <c r="L29">
        <f t="shared" si="0"/>
        <v>5888424</v>
      </c>
      <c r="M29">
        <f t="shared" si="1"/>
        <v>6272567</v>
      </c>
    </row>
    <row r="30" spans="1:13" ht="13.5">
      <c r="A30" s="23" t="s">
        <v>24</v>
      </c>
      <c r="B30" s="4"/>
      <c r="C30" s="3"/>
      <c r="D30" s="3"/>
      <c r="E30" s="3"/>
      <c r="F30" s="3"/>
      <c r="G30" s="3"/>
      <c r="H30" s="3"/>
      <c r="I30" s="3"/>
      <c r="J30" s="24"/>
      <c r="L30">
        <f t="shared" si="0"/>
        <v>0</v>
      </c>
      <c r="M30">
        <f t="shared" si="1"/>
        <v>0</v>
      </c>
    </row>
    <row r="31" spans="1:13" ht="13.5">
      <c r="A31" s="23" t="s">
        <v>191</v>
      </c>
      <c r="B31" s="4">
        <v>359554</v>
      </c>
      <c r="C31" s="3">
        <v>1757236</v>
      </c>
      <c r="D31" s="3">
        <v>399435</v>
      </c>
      <c r="E31" s="3">
        <v>454303</v>
      </c>
      <c r="F31" s="3">
        <v>259426</v>
      </c>
      <c r="G31" s="3">
        <v>374440</v>
      </c>
      <c r="H31" s="3">
        <v>130407</v>
      </c>
      <c r="I31" s="3">
        <v>122654</v>
      </c>
      <c r="J31" s="24">
        <v>223867</v>
      </c>
      <c r="L31">
        <f t="shared" si="0"/>
        <v>3821896</v>
      </c>
      <c r="M31">
        <f t="shared" si="1"/>
        <v>4081322</v>
      </c>
    </row>
    <row r="32" spans="1:13" ht="13.5">
      <c r="A32" s="23" t="s">
        <v>25</v>
      </c>
      <c r="B32" s="4">
        <v>18518</v>
      </c>
      <c r="C32" s="3">
        <v>79707</v>
      </c>
      <c r="D32" s="3">
        <v>75559</v>
      </c>
      <c r="E32" s="3">
        <v>88265</v>
      </c>
      <c r="F32" s="3">
        <v>55861</v>
      </c>
      <c r="G32" s="3">
        <v>17948</v>
      </c>
      <c r="H32" s="3">
        <v>10611</v>
      </c>
      <c r="I32" s="3">
        <v>40898</v>
      </c>
      <c r="J32" s="24">
        <v>16671</v>
      </c>
      <c r="L32">
        <f t="shared" si="0"/>
        <v>348177</v>
      </c>
      <c r="M32">
        <f t="shared" si="1"/>
        <v>404038</v>
      </c>
    </row>
    <row r="33" spans="1:13" ht="13.5">
      <c r="A33" s="23" t="s">
        <v>26</v>
      </c>
      <c r="B33" s="4">
        <v>15049</v>
      </c>
      <c r="C33" s="3">
        <v>13740</v>
      </c>
      <c r="D33" s="3">
        <v>4205</v>
      </c>
      <c r="E33" s="3">
        <v>4074</v>
      </c>
      <c r="F33" s="3">
        <v>45820</v>
      </c>
      <c r="G33" s="3">
        <v>120</v>
      </c>
      <c r="H33" s="3">
        <v>5689</v>
      </c>
      <c r="I33" s="3">
        <v>18581</v>
      </c>
      <c r="J33" s="24">
        <v>2010</v>
      </c>
      <c r="L33">
        <f t="shared" si="0"/>
        <v>63468</v>
      </c>
      <c r="M33">
        <f t="shared" si="1"/>
        <v>109288</v>
      </c>
    </row>
    <row r="34" spans="1:13" ht="13.5">
      <c r="A34" s="23" t="s">
        <v>27</v>
      </c>
      <c r="B34" s="4">
        <v>928526</v>
      </c>
      <c r="C34" s="3">
        <v>206728</v>
      </c>
      <c r="D34" s="3">
        <v>318770</v>
      </c>
      <c r="E34" s="3">
        <v>77755</v>
      </c>
      <c r="F34" s="3">
        <v>135976</v>
      </c>
      <c r="G34" s="3">
        <v>121100</v>
      </c>
      <c r="H34" s="3">
        <v>86884</v>
      </c>
      <c r="I34" s="3">
        <v>198025</v>
      </c>
      <c r="J34" s="24">
        <v>527665</v>
      </c>
      <c r="L34">
        <f t="shared" si="0"/>
        <v>2465453</v>
      </c>
      <c r="M34">
        <f t="shared" si="1"/>
        <v>2601429</v>
      </c>
    </row>
    <row r="35" spans="1:13" ht="13.5">
      <c r="A35" s="23" t="s">
        <v>28</v>
      </c>
      <c r="B35" s="4">
        <v>268420</v>
      </c>
      <c r="C35" s="3">
        <v>868567</v>
      </c>
      <c r="D35" s="3">
        <v>228466</v>
      </c>
      <c r="E35" s="3">
        <v>245285</v>
      </c>
      <c r="F35" s="3">
        <v>44486</v>
      </c>
      <c r="G35" s="3">
        <v>93746</v>
      </c>
      <c r="H35" s="3">
        <v>204716</v>
      </c>
      <c r="I35" s="3">
        <v>131535</v>
      </c>
      <c r="J35" s="24">
        <v>71050</v>
      </c>
      <c r="L35">
        <f t="shared" si="0"/>
        <v>2111785</v>
      </c>
      <c r="M35">
        <f t="shared" si="1"/>
        <v>2156271</v>
      </c>
    </row>
    <row r="36" spans="1:13" ht="13.5">
      <c r="A36" s="23" t="s">
        <v>29</v>
      </c>
      <c r="B36" s="4">
        <v>69835</v>
      </c>
      <c r="C36" s="3">
        <v>3718803</v>
      </c>
      <c r="D36" s="3">
        <v>535567</v>
      </c>
      <c r="E36" s="3">
        <v>672596</v>
      </c>
      <c r="F36" s="3">
        <v>427635</v>
      </c>
      <c r="G36" s="3">
        <v>95440</v>
      </c>
      <c r="H36" s="3">
        <v>47201</v>
      </c>
      <c r="I36" s="3">
        <v>320284</v>
      </c>
      <c r="J36" s="24">
        <v>37683</v>
      </c>
      <c r="L36">
        <f t="shared" si="0"/>
        <v>5497409</v>
      </c>
      <c r="M36">
        <f t="shared" si="1"/>
        <v>5925044</v>
      </c>
    </row>
    <row r="37" spans="1:13" ht="13.5">
      <c r="A37" s="23" t="s">
        <v>30</v>
      </c>
      <c r="B37" s="4">
        <v>994700</v>
      </c>
      <c r="C37" s="3">
        <v>4830000</v>
      </c>
      <c r="D37" s="3">
        <v>713200</v>
      </c>
      <c r="E37" s="3">
        <v>557000</v>
      </c>
      <c r="F37" s="3">
        <v>732000</v>
      </c>
      <c r="G37" s="3">
        <v>805500</v>
      </c>
      <c r="H37" s="3">
        <v>363100</v>
      </c>
      <c r="I37" s="3">
        <v>359800</v>
      </c>
      <c r="J37" s="24">
        <v>641100</v>
      </c>
      <c r="L37">
        <f t="shared" si="0"/>
        <v>9264400</v>
      </c>
      <c r="M37">
        <f t="shared" si="1"/>
        <v>9996400</v>
      </c>
    </row>
    <row r="38" spans="1:13" ht="13.5">
      <c r="A38" s="26" t="s">
        <v>31</v>
      </c>
      <c r="B38" s="4">
        <v>7782994</v>
      </c>
      <c r="C38" s="3">
        <f aca="true" t="shared" si="3" ref="C38:J38">SUM(C23:C37)</f>
        <v>44517448</v>
      </c>
      <c r="D38" s="3">
        <f t="shared" si="3"/>
        <v>9750510</v>
      </c>
      <c r="E38" s="3">
        <f t="shared" si="3"/>
        <v>10557041</v>
      </c>
      <c r="F38" s="3">
        <f t="shared" si="3"/>
        <v>6878861</v>
      </c>
      <c r="G38" s="3">
        <f>SUM(G25:G37)+G23</f>
        <v>4536065</v>
      </c>
      <c r="H38" s="3">
        <f t="shared" si="3"/>
        <v>3210510</v>
      </c>
      <c r="I38" s="3">
        <f t="shared" si="3"/>
        <v>3564552</v>
      </c>
      <c r="J38" s="24">
        <f t="shared" si="3"/>
        <v>3544744</v>
      </c>
      <c r="L38">
        <f t="shared" si="0"/>
        <v>87463864</v>
      </c>
      <c r="M38">
        <f t="shared" si="1"/>
        <v>94342725</v>
      </c>
    </row>
    <row r="39" spans="1:13" ht="13.5">
      <c r="A39" s="66"/>
      <c r="B39" s="65"/>
      <c r="C39" s="65"/>
      <c r="D39" s="65"/>
      <c r="E39" s="65"/>
      <c r="F39" s="65"/>
      <c r="G39" s="65"/>
      <c r="H39" s="65"/>
      <c r="I39" s="65"/>
      <c r="J39" s="67"/>
      <c r="L39">
        <f t="shared" si="0"/>
        <v>0</v>
      </c>
      <c r="M39">
        <f t="shared" si="1"/>
        <v>0</v>
      </c>
    </row>
    <row r="40" spans="1:13" ht="13.5">
      <c r="A40" s="27" t="s">
        <v>32</v>
      </c>
      <c r="B40" s="4"/>
      <c r="C40" s="3"/>
      <c r="D40" s="3"/>
      <c r="E40" s="3"/>
      <c r="F40" s="3"/>
      <c r="G40" s="3"/>
      <c r="H40" s="3"/>
      <c r="I40" s="3"/>
      <c r="J40" s="24"/>
      <c r="L40">
        <f t="shared" si="0"/>
        <v>0</v>
      </c>
      <c r="M40">
        <f t="shared" si="1"/>
        <v>0</v>
      </c>
    </row>
    <row r="41" spans="1:13" ht="13.5">
      <c r="A41" s="23" t="s">
        <v>33</v>
      </c>
      <c r="B41" s="4">
        <v>357737</v>
      </c>
      <c r="C41" s="3">
        <v>4787929</v>
      </c>
      <c r="D41" s="3">
        <v>818624</v>
      </c>
      <c r="E41" s="3">
        <v>833635</v>
      </c>
      <c r="F41" s="3">
        <v>656390</v>
      </c>
      <c r="G41" s="3">
        <f>7879+130775</f>
        <v>138654</v>
      </c>
      <c r="H41" s="3">
        <v>128950</v>
      </c>
      <c r="I41" s="3">
        <v>99953</v>
      </c>
      <c r="J41" s="24">
        <v>59088</v>
      </c>
      <c r="L41">
        <f t="shared" si="0"/>
        <v>7224570</v>
      </c>
      <c r="M41">
        <f t="shared" si="1"/>
        <v>7880960</v>
      </c>
    </row>
    <row r="42" spans="1:13" ht="13.5">
      <c r="A42" s="23" t="s">
        <v>34</v>
      </c>
      <c r="B42" s="4">
        <v>63052</v>
      </c>
      <c r="C42" s="3">
        <v>1882527</v>
      </c>
      <c r="D42" s="3">
        <v>361428</v>
      </c>
      <c r="E42" s="3">
        <v>406028</v>
      </c>
      <c r="F42" s="3">
        <v>526269</v>
      </c>
      <c r="G42" s="3">
        <f>18087+8422</f>
        <v>26509</v>
      </c>
      <c r="H42" s="3">
        <v>25277</v>
      </c>
      <c r="I42" s="3">
        <v>27915</v>
      </c>
      <c r="J42" s="24">
        <v>13373</v>
      </c>
      <c r="L42">
        <f t="shared" si="0"/>
        <v>2806109</v>
      </c>
      <c r="M42">
        <f t="shared" si="1"/>
        <v>3332378</v>
      </c>
    </row>
    <row r="43" spans="1:13" ht="13.5">
      <c r="A43" s="23" t="s">
        <v>35</v>
      </c>
      <c r="B43" s="4">
        <v>978554</v>
      </c>
      <c r="C43" s="3">
        <v>8396470</v>
      </c>
      <c r="D43" s="3">
        <v>1607669</v>
      </c>
      <c r="E43" s="3">
        <v>1608515</v>
      </c>
      <c r="F43" s="3">
        <v>1300229</v>
      </c>
      <c r="G43" s="3">
        <v>296973</v>
      </c>
      <c r="H43" s="3">
        <v>184845</v>
      </c>
      <c r="I43" s="3">
        <v>221672</v>
      </c>
      <c r="J43" s="24">
        <v>116042</v>
      </c>
      <c r="L43">
        <f t="shared" si="0"/>
        <v>13410740</v>
      </c>
      <c r="M43">
        <f t="shared" si="1"/>
        <v>14710969</v>
      </c>
    </row>
    <row r="44" spans="1:13" ht="13.5">
      <c r="A44" s="23" t="s">
        <v>36</v>
      </c>
      <c r="B44" s="4">
        <v>21768</v>
      </c>
      <c r="C44" s="3">
        <v>189589</v>
      </c>
      <c r="D44" s="3">
        <v>44949</v>
      </c>
      <c r="E44" s="3">
        <v>43516</v>
      </c>
      <c r="F44" s="3">
        <v>29207</v>
      </c>
      <c r="G44" s="3">
        <v>10470</v>
      </c>
      <c r="H44" s="3">
        <v>10591</v>
      </c>
      <c r="I44" s="3">
        <v>8637</v>
      </c>
      <c r="J44" s="24">
        <v>5433</v>
      </c>
      <c r="L44">
        <f t="shared" si="0"/>
        <v>334953</v>
      </c>
      <c r="M44">
        <f t="shared" si="1"/>
        <v>364160</v>
      </c>
    </row>
    <row r="45" spans="1:13" ht="13.5">
      <c r="A45" s="23" t="s">
        <v>37</v>
      </c>
      <c r="B45" s="4">
        <v>60650</v>
      </c>
      <c r="C45" s="3">
        <v>806839</v>
      </c>
      <c r="D45" s="3">
        <v>153816</v>
      </c>
      <c r="E45" s="3">
        <v>156048</v>
      </c>
      <c r="F45" s="3">
        <v>97510</v>
      </c>
      <c r="G45" s="3">
        <v>36971</v>
      </c>
      <c r="H45" s="3">
        <v>17951</v>
      </c>
      <c r="I45" s="3">
        <v>15840</v>
      </c>
      <c r="J45" s="24">
        <v>7953</v>
      </c>
      <c r="L45">
        <f t="shared" si="0"/>
        <v>1256068</v>
      </c>
      <c r="M45">
        <f t="shared" si="1"/>
        <v>1353578</v>
      </c>
    </row>
    <row r="46" spans="1:13" ht="13.5">
      <c r="A46" s="23" t="s">
        <v>38</v>
      </c>
      <c r="B46" s="4"/>
      <c r="C46" s="3"/>
      <c r="D46" s="3"/>
      <c r="E46" s="3"/>
      <c r="F46" s="3"/>
      <c r="G46" s="3"/>
      <c r="H46" s="3"/>
      <c r="I46" s="3"/>
      <c r="J46" s="24"/>
      <c r="L46">
        <f t="shared" si="0"/>
        <v>0</v>
      </c>
      <c r="M46">
        <f t="shared" si="1"/>
        <v>0</v>
      </c>
    </row>
    <row r="47" spans="1:13" ht="13.5">
      <c r="A47" s="23" t="s">
        <v>39</v>
      </c>
      <c r="B47" s="4"/>
      <c r="C47" s="3"/>
      <c r="D47" s="3"/>
      <c r="E47" s="3"/>
      <c r="F47" s="3"/>
      <c r="G47" s="3"/>
      <c r="H47" s="3"/>
      <c r="I47" s="3"/>
      <c r="J47" s="24"/>
      <c r="L47">
        <f t="shared" si="0"/>
        <v>0</v>
      </c>
      <c r="M47">
        <f t="shared" si="1"/>
        <v>0</v>
      </c>
    </row>
    <row r="48" spans="1:13" ht="13.5">
      <c r="A48" s="23" t="s">
        <v>40</v>
      </c>
      <c r="B48" s="4">
        <v>7</v>
      </c>
      <c r="C48" s="3"/>
      <c r="D48" s="3"/>
      <c r="E48" s="3"/>
      <c r="F48" s="3"/>
      <c r="G48" s="3"/>
      <c r="H48" s="3"/>
      <c r="I48" s="3"/>
      <c r="J48" s="24"/>
      <c r="L48">
        <f t="shared" si="0"/>
        <v>7</v>
      </c>
      <c r="M48">
        <f t="shared" si="1"/>
        <v>7</v>
      </c>
    </row>
    <row r="49" spans="1:13" ht="13.5">
      <c r="A49" s="23" t="s">
        <v>41</v>
      </c>
      <c r="B49" s="4"/>
      <c r="C49" s="3"/>
      <c r="D49" s="3"/>
      <c r="E49" s="3"/>
      <c r="F49" s="3"/>
      <c r="G49" s="3"/>
      <c r="H49" s="3"/>
      <c r="I49" s="3"/>
      <c r="J49" s="24"/>
      <c r="L49">
        <f t="shared" si="0"/>
        <v>0</v>
      </c>
      <c r="M49">
        <f t="shared" si="1"/>
        <v>0</v>
      </c>
    </row>
    <row r="50" spans="1:13" ht="13.5">
      <c r="A50" s="23" t="s">
        <v>42</v>
      </c>
      <c r="B50" s="4">
        <v>1028</v>
      </c>
      <c r="C50" s="3">
        <v>9021</v>
      </c>
      <c r="D50" s="3">
        <v>7193</v>
      </c>
      <c r="E50" s="3">
        <v>105</v>
      </c>
      <c r="F50" s="3">
        <v>928</v>
      </c>
      <c r="G50" s="3"/>
      <c r="H50" s="3"/>
      <c r="I50" s="3"/>
      <c r="J50" s="24"/>
      <c r="L50">
        <f t="shared" si="0"/>
        <v>17347</v>
      </c>
      <c r="M50">
        <f t="shared" si="1"/>
        <v>18275</v>
      </c>
    </row>
    <row r="51" spans="1:13" ht="13.5">
      <c r="A51" s="26" t="s">
        <v>182</v>
      </c>
      <c r="B51" s="4">
        <v>1482796</v>
      </c>
      <c r="C51" s="3">
        <f>SUM(C41:C50)</f>
        <v>16072375</v>
      </c>
      <c r="D51" s="3">
        <f aca="true" t="shared" si="4" ref="D51:J51">SUM(D41:D50)</f>
        <v>2993679</v>
      </c>
      <c r="E51" s="3">
        <f t="shared" si="4"/>
        <v>3047847</v>
      </c>
      <c r="F51" s="3">
        <f t="shared" si="4"/>
        <v>2610533</v>
      </c>
      <c r="G51" s="3">
        <f t="shared" si="4"/>
        <v>509577</v>
      </c>
      <c r="H51" s="3">
        <f t="shared" si="4"/>
        <v>367614</v>
      </c>
      <c r="I51" s="3">
        <f t="shared" si="4"/>
        <v>374017</v>
      </c>
      <c r="J51" s="24">
        <f t="shared" si="4"/>
        <v>201889</v>
      </c>
      <c r="L51">
        <f t="shared" si="0"/>
        <v>25049794</v>
      </c>
      <c r="M51">
        <f t="shared" si="1"/>
        <v>27660327</v>
      </c>
    </row>
    <row r="52" spans="1:10" ht="13.5">
      <c r="A52" s="66"/>
      <c r="B52" s="65"/>
      <c r="C52" s="65"/>
      <c r="D52" s="65"/>
      <c r="E52" s="65"/>
      <c r="F52" s="65"/>
      <c r="G52" s="65"/>
      <c r="H52" s="65"/>
      <c r="I52" s="65"/>
      <c r="J52" s="67"/>
    </row>
    <row r="53" spans="1:10" ht="13.5">
      <c r="A53" s="23" t="s">
        <v>43</v>
      </c>
      <c r="B53" s="4"/>
      <c r="C53" s="3"/>
      <c r="D53" s="3"/>
      <c r="E53" s="3"/>
      <c r="F53" s="3"/>
      <c r="G53" s="3"/>
      <c r="H53" s="3"/>
      <c r="I53" s="3"/>
      <c r="J53" s="24"/>
    </row>
    <row r="54" spans="1:10" ht="13.5">
      <c r="A54" s="23" t="s">
        <v>44</v>
      </c>
      <c r="B54" s="4"/>
      <c r="C54" s="3"/>
      <c r="D54" s="3"/>
      <c r="E54" s="3"/>
      <c r="F54" s="3"/>
      <c r="G54" s="3"/>
      <c r="H54" s="3"/>
      <c r="I54" s="3"/>
      <c r="J54" s="24"/>
    </row>
    <row r="55" spans="1:13" ht="13.5">
      <c r="A55" s="23" t="s">
        <v>45</v>
      </c>
      <c r="B55" s="4">
        <v>3542</v>
      </c>
      <c r="C55" s="3">
        <f>C56+C58</f>
        <v>1238869</v>
      </c>
      <c r="D55" s="3">
        <f aca="true" t="shared" si="5" ref="D55:J55">SUM(D56:D59)</f>
        <v>241920</v>
      </c>
      <c r="E55" s="3">
        <f t="shared" si="5"/>
        <v>212799</v>
      </c>
      <c r="F55" s="3">
        <f t="shared" si="5"/>
        <v>0</v>
      </c>
      <c r="G55" s="3">
        <f t="shared" si="5"/>
        <v>0</v>
      </c>
      <c r="H55" s="3">
        <f t="shared" si="5"/>
        <v>4789</v>
      </c>
      <c r="I55" s="3">
        <f t="shared" si="5"/>
        <v>3200</v>
      </c>
      <c r="J55" s="24">
        <f t="shared" si="5"/>
        <v>0</v>
      </c>
      <c r="L55">
        <f t="shared" si="0"/>
        <v>1705119</v>
      </c>
      <c r="M55">
        <f t="shared" si="1"/>
        <v>1705119</v>
      </c>
    </row>
    <row r="56" spans="1:13" ht="13.5">
      <c r="A56" s="25" t="s">
        <v>46</v>
      </c>
      <c r="B56" s="4">
        <v>3542</v>
      </c>
      <c r="C56" s="3">
        <v>27795</v>
      </c>
      <c r="D56" s="3">
        <v>41913</v>
      </c>
      <c r="E56" s="3">
        <v>5198</v>
      </c>
      <c r="F56" s="3"/>
      <c r="G56" s="3"/>
      <c r="H56" s="3">
        <v>4789</v>
      </c>
      <c r="I56" s="3">
        <v>3200</v>
      </c>
      <c r="J56" s="24"/>
      <c r="L56">
        <f t="shared" si="0"/>
        <v>86437</v>
      </c>
      <c r="M56">
        <f t="shared" si="1"/>
        <v>86437</v>
      </c>
    </row>
    <row r="57" spans="1:13" ht="13.5">
      <c r="A57" s="25" t="s">
        <v>47</v>
      </c>
      <c r="B57" s="4"/>
      <c r="C57" s="3"/>
      <c r="D57" s="3"/>
      <c r="E57" s="3"/>
      <c r="F57" s="3"/>
      <c r="G57" s="3"/>
      <c r="H57" s="3"/>
      <c r="I57" s="3"/>
      <c r="J57" s="24"/>
      <c r="L57">
        <f t="shared" si="0"/>
        <v>0</v>
      </c>
      <c r="M57">
        <f t="shared" si="1"/>
        <v>0</v>
      </c>
    </row>
    <row r="58" spans="1:13" ht="13.5">
      <c r="A58" s="25" t="s">
        <v>48</v>
      </c>
      <c r="B58" s="4"/>
      <c r="C58" s="3">
        <v>1211074</v>
      </c>
      <c r="D58" s="3">
        <v>200007</v>
      </c>
      <c r="E58" s="3">
        <v>207601</v>
      </c>
      <c r="F58" s="3"/>
      <c r="G58" s="3"/>
      <c r="H58" s="3"/>
      <c r="I58" s="3"/>
      <c r="J58" s="24"/>
      <c r="L58">
        <f t="shared" si="0"/>
        <v>1618682</v>
      </c>
      <c r="M58">
        <f t="shared" si="1"/>
        <v>1618682</v>
      </c>
    </row>
    <row r="59" spans="1:13" ht="13.5">
      <c r="A59" s="25" t="s">
        <v>49</v>
      </c>
      <c r="B59" s="4"/>
      <c r="C59" s="3"/>
      <c r="D59" s="3"/>
      <c r="E59" s="3"/>
      <c r="F59" s="3"/>
      <c r="G59" s="3"/>
      <c r="H59" s="3"/>
      <c r="I59" s="3"/>
      <c r="J59" s="24"/>
      <c r="L59">
        <f t="shared" si="0"/>
        <v>0</v>
      </c>
      <c r="M59">
        <f t="shared" si="1"/>
        <v>0</v>
      </c>
    </row>
    <row r="60" spans="1:13" ht="13.5">
      <c r="A60" s="26" t="s">
        <v>50</v>
      </c>
      <c r="B60" s="4">
        <v>1486338</v>
      </c>
      <c r="C60" s="3">
        <f aca="true" t="shared" si="6" ref="C60:J60">C51+C55</f>
        <v>17311244</v>
      </c>
      <c r="D60" s="3">
        <f t="shared" si="6"/>
        <v>3235599</v>
      </c>
      <c r="E60" s="3">
        <f t="shared" si="6"/>
        <v>3260646</v>
      </c>
      <c r="F60" s="3">
        <f t="shared" si="6"/>
        <v>2610533</v>
      </c>
      <c r="G60" s="3">
        <f t="shared" si="6"/>
        <v>509577</v>
      </c>
      <c r="H60" s="3">
        <f t="shared" si="6"/>
        <v>372403</v>
      </c>
      <c r="I60" s="3">
        <f t="shared" si="6"/>
        <v>377217</v>
      </c>
      <c r="J60" s="24">
        <f t="shared" si="6"/>
        <v>201889</v>
      </c>
      <c r="L60">
        <f t="shared" si="0"/>
        <v>26754913</v>
      </c>
      <c r="M60">
        <f t="shared" si="1"/>
        <v>29365446</v>
      </c>
    </row>
    <row r="61" spans="1:13" ht="13.5">
      <c r="A61" s="66"/>
      <c r="B61" s="65"/>
      <c r="C61" s="65"/>
      <c r="D61" s="65"/>
      <c r="E61" s="65"/>
      <c r="F61" s="65"/>
      <c r="G61" s="65"/>
      <c r="H61" s="65"/>
      <c r="I61" s="65"/>
      <c r="J61" s="67"/>
      <c r="L61">
        <f t="shared" si="0"/>
        <v>0</v>
      </c>
      <c r="M61">
        <f t="shared" si="1"/>
        <v>0</v>
      </c>
    </row>
    <row r="62" spans="1:13" ht="13.5">
      <c r="A62" s="23" t="s">
        <v>51</v>
      </c>
      <c r="B62" s="4"/>
      <c r="C62" s="3"/>
      <c r="D62" s="3"/>
      <c r="E62" s="3"/>
      <c r="F62" s="3"/>
      <c r="G62" s="3"/>
      <c r="H62" s="3"/>
      <c r="I62" s="3"/>
      <c r="J62" s="24"/>
      <c r="L62">
        <f t="shared" si="0"/>
        <v>0</v>
      </c>
      <c r="M62">
        <f t="shared" si="1"/>
        <v>0</v>
      </c>
    </row>
    <row r="63" spans="1:13" ht="13.5">
      <c r="A63" s="23" t="s">
        <v>193</v>
      </c>
      <c r="B63" s="4">
        <v>2000</v>
      </c>
      <c r="C63" s="3">
        <v>2500</v>
      </c>
      <c r="D63" s="3">
        <v>2000</v>
      </c>
      <c r="E63" s="3">
        <v>2000</v>
      </c>
      <c r="F63" s="3">
        <v>2000</v>
      </c>
      <c r="G63" s="6" t="s">
        <v>195</v>
      </c>
      <c r="H63" s="3">
        <v>2000</v>
      </c>
      <c r="I63" s="3">
        <v>2000</v>
      </c>
      <c r="J63" s="24">
        <v>2000</v>
      </c>
      <c r="L63">
        <f t="shared" si="0"/>
        <v>14500</v>
      </c>
      <c r="M63">
        <f t="shared" si="1"/>
        <v>16500</v>
      </c>
    </row>
    <row r="64" spans="1:13" ht="13.5">
      <c r="A64" s="23" t="s">
        <v>52</v>
      </c>
      <c r="B64" s="7">
        <v>1.4</v>
      </c>
      <c r="C64" s="8">
        <v>1.4</v>
      </c>
      <c r="D64" s="8">
        <v>1.4</v>
      </c>
      <c r="E64" s="7">
        <v>1.4</v>
      </c>
      <c r="F64" s="7">
        <v>1.4</v>
      </c>
      <c r="G64" s="9" t="s">
        <v>195</v>
      </c>
      <c r="H64" s="8">
        <v>1.4</v>
      </c>
      <c r="I64" s="8">
        <v>1.4</v>
      </c>
      <c r="J64" s="28">
        <v>1.4</v>
      </c>
      <c r="L64">
        <f t="shared" si="0"/>
        <v>9.799999999999999</v>
      </c>
      <c r="M64">
        <f t="shared" si="1"/>
        <v>11.200000000000001</v>
      </c>
    </row>
    <row r="65" spans="1:10" ht="13.5">
      <c r="A65" s="66"/>
      <c r="B65" s="65"/>
      <c r="C65" s="65"/>
      <c r="D65" s="65"/>
      <c r="E65" s="65"/>
      <c r="F65" s="65"/>
      <c r="G65" s="65"/>
      <c r="H65" s="65"/>
      <c r="I65" s="65"/>
      <c r="J65" s="67"/>
    </row>
    <row r="66" spans="1:10" ht="13.5">
      <c r="A66" s="26" t="s">
        <v>53</v>
      </c>
      <c r="B66" s="4"/>
      <c r="C66" s="3"/>
      <c r="D66" s="3"/>
      <c r="E66" s="3"/>
      <c r="F66" s="3"/>
      <c r="G66" s="3"/>
      <c r="H66" s="3"/>
      <c r="I66" s="3"/>
      <c r="J66" s="24"/>
    </row>
    <row r="67" spans="1:13" ht="13.5">
      <c r="A67" s="23" t="s">
        <v>54</v>
      </c>
      <c r="B67" s="4">
        <v>7782994</v>
      </c>
      <c r="C67" s="3">
        <f>C38</f>
        <v>44517448</v>
      </c>
      <c r="D67" s="3">
        <v>9750510</v>
      </c>
      <c r="E67" s="3">
        <v>10557041</v>
      </c>
      <c r="F67" s="3">
        <v>6878861</v>
      </c>
      <c r="G67" s="3">
        <v>4536065</v>
      </c>
      <c r="H67" s="3">
        <v>3210510</v>
      </c>
      <c r="I67" s="3">
        <v>3564552</v>
      </c>
      <c r="J67" s="24">
        <v>3544744</v>
      </c>
      <c r="L67">
        <f t="shared" si="0"/>
        <v>87463864</v>
      </c>
      <c r="M67">
        <f t="shared" si="1"/>
        <v>94342725</v>
      </c>
    </row>
    <row r="68" spans="1:13" ht="13.5">
      <c r="A68" s="23" t="s">
        <v>55</v>
      </c>
      <c r="B68" s="4">
        <v>7420679</v>
      </c>
      <c r="C68" s="3">
        <f>C67-C69</f>
        <v>43556460</v>
      </c>
      <c r="D68" s="3">
        <v>9247782</v>
      </c>
      <c r="E68" s="3">
        <v>10067806</v>
      </c>
      <c r="F68" s="3">
        <v>6762959</v>
      </c>
      <c r="G68" s="3">
        <v>4327021</v>
      </c>
      <c r="H68" s="3">
        <v>2888248</v>
      </c>
      <c r="I68" s="3">
        <v>3337494</v>
      </c>
      <c r="J68" s="24">
        <v>3464313</v>
      </c>
      <c r="K68">
        <f>SUM(B68:J68)</f>
        <v>91072762</v>
      </c>
      <c r="L68">
        <f t="shared" si="0"/>
        <v>84309803</v>
      </c>
      <c r="M68">
        <f t="shared" si="1"/>
        <v>91072762</v>
      </c>
    </row>
    <row r="69" spans="1:13" ht="13.5">
      <c r="A69" s="23" t="s">
        <v>56</v>
      </c>
      <c r="B69" s="4">
        <v>362315</v>
      </c>
      <c r="C69" s="3">
        <v>960988</v>
      </c>
      <c r="D69" s="3">
        <f aca="true" t="shared" si="7" ref="D69:J69">D67-D68</f>
        <v>502728</v>
      </c>
      <c r="E69" s="3">
        <f t="shared" si="7"/>
        <v>489235</v>
      </c>
      <c r="F69" s="3">
        <f t="shared" si="7"/>
        <v>115902</v>
      </c>
      <c r="G69" s="3">
        <f t="shared" si="7"/>
        <v>209044</v>
      </c>
      <c r="H69" s="3">
        <f t="shared" si="7"/>
        <v>322262</v>
      </c>
      <c r="I69" s="3">
        <f t="shared" si="7"/>
        <v>227058</v>
      </c>
      <c r="J69" s="24">
        <f t="shared" si="7"/>
        <v>80431</v>
      </c>
      <c r="L69">
        <f aca="true" t="shared" si="8" ref="L69:L132">SUM(B69:E69)+SUM(G69:J69)</f>
        <v>3154061</v>
      </c>
      <c r="M69">
        <f aca="true" t="shared" si="9" ref="M69:M132">SUM(B69:J69)</f>
        <v>3269963</v>
      </c>
    </row>
    <row r="70" spans="1:13" ht="13.5">
      <c r="A70" s="23" t="s">
        <v>57</v>
      </c>
      <c r="B70" s="4">
        <v>146427</v>
      </c>
      <c r="C70" s="3">
        <v>325845</v>
      </c>
      <c r="D70" s="3">
        <v>25550</v>
      </c>
      <c r="E70" s="3">
        <v>137141</v>
      </c>
      <c r="F70" s="3">
        <v>87631</v>
      </c>
      <c r="G70" s="3">
        <v>5885</v>
      </c>
      <c r="H70" s="3">
        <v>9399</v>
      </c>
      <c r="I70" s="3">
        <v>56514</v>
      </c>
      <c r="J70" s="24">
        <v>800</v>
      </c>
      <c r="L70">
        <f t="shared" si="8"/>
        <v>707561</v>
      </c>
      <c r="M70">
        <f t="shared" si="9"/>
        <v>795192</v>
      </c>
    </row>
    <row r="71" spans="1:13" ht="13.5">
      <c r="A71" s="23" t="s">
        <v>58</v>
      </c>
      <c r="B71" s="4">
        <v>215888</v>
      </c>
      <c r="C71" s="3">
        <v>635143</v>
      </c>
      <c r="D71" s="3">
        <v>477178</v>
      </c>
      <c r="E71" s="3">
        <v>352094</v>
      </c>
      <c r="F71" s="3">
        <v>28271</v>
      </c>
      <c r="G71" s="3">
        <v>203159</v>
      </c>
      <c r="H71" s="3">
        <v>312863</v>
      </c>
      <c r="I71" s="3">
        <v>170544</v>
      </c>
      <c r="J71" s="24">
        <v>79631</v>
      </c>
      <c r="L71">
        <f t="shared" si="8"/>
        <v>2446500</v>
      </c>
      <c r="M71">
        <f t="shared" si="9"/>
        <v>2474771</v>
      </c>
    </row>
    <row r="72" spans="1:13" ht="13.5">
      <c r="A72" s="23" t="s">
        <v>59</v>
      </c>
      <c r="B72" s="4">
        <v>27588</v>
      </c>
      <c r="C72" s="3">
        <v>56188</v>
      </c>
      <c r="D72" s="3">
        <v>-30041</v>
      </c>
      <c r="E72" s="3">
        <v>93033</v>
      </c>
      <c r="F72" s="3">
        <v>-21068</v>
      </c>
      <c r="G72" s="3">
        <v>88568</v>
      </c>
      <c r="H72" s="3">
        <v>114147</v>
      </c>
      <c r="I72" s="3">
        <v>-18188</v>
      </c>
      <c r="J72" s="24">
        <v>8581</v>
      </c>
      <c r="L72">
        <f t="shared" si="8"/>
        <v>339876</v>
      </c>
      <c r="M72">
        <f t="shared" si="9"/>
        <v>318808</v>
      </c>
    </row>
    <row r="73" spans="1:13" ht="13.5">
      <c r="A73" s="23" t="s">
        <v>60</v>
      </c>
      <c r="B73" s="4">
        <v>610</v>
      </c>
      <c r="C73" s="3">
        <v>0</v>
      </c>
      <c r="D73" s="3">
        <v>3388</v>
      </c>
      <c r="E73" s="3">
        <v>140736</v>
      </c>
      <c r="F73" s="3">
        <v>124410</v>
      </c>
      <c r="G73" s="3">
        <v>763</v>
      </c>
      <c r="H73" s="3">
        <v>531</v>
      </c>
      <c r="I73" s="3">
        <v>50718</v>
      </c>
      <c r="J73" s="24"/>
      <c r="L73">
        <f t="shared" si="8"/>
        <v>196746</v>
      </c>
      <c r="M73">
        <f t="shared" si="9"/>
        <v>321156</v>
      </c>
    </row>
    <row r="74" spans="1:13" ht="13.5">
      <c r="A74" s="23" t="s">
        <v>61</v>
      </c>
      <c r="B74" s="4">
        <v>580</v>
      </c>
      <c r="C74" s="3">
        <v>794999</v>
      </c>
      <c r="D74" s="3"/>
      <c r="E74" s="3">
        <v>54686</v>
      </c>
      <c r="F74" s="3"/>
      <c r="G74" s="3"/>
      <c r="H74" s="3">
        <v>0</v>
      </c>
      <c r="I74" s="3">
        <v>29484</v>
      </c>
      <c r="J74" s="24">
        <v>256507</v>
      </c>
      <c r="L74">
        <f t="shared" si="8"/>
        <v>1136256</v>
      </c>
      <c r="M74">
        <f t="shared" si="9"/>
        <v>1136256</v>
      </c>
    </row>
    <row r="75" spans="1:13" ht="13.5">
      <c r="A75" s="23" t="s">
        <v>62</v>
      </c>
      <c r="B75" s="4"/>
      <c r="C75" s="3">
        <v>0</v>
      </c>
      <c r="D75" s="3">
        <v>105768</v>
      </c>
      <c r="E75" s="3"/>
      <c r="F75" s="3"/>
      <c r="G75" s="3">
        <v>55000</v>
      </c>
      <c r="H75" s="3"/>
      <c r="I75" s="3">
        <v>110000</v>
      </c>
      <c r="J75" s="24"/>
      <c r="L75">
        <f t="shared" si="8"/>
        <v>270768</v>
      </c>
      <c r="M75">
        <f t="shared" si="9"/>
        <v>270768</v>
      </c>
    </row>
    <row r="76" spans="1:13" ht="13.5">
      <c r="A76" s="23" t="s">
        <v>63</v>
      </c>
      <c r="B76" s="4">
        <v>28748</v>
      </c>
      <c r="C76" s="3">
        <f>C72+C74</f>
        <v>851187</v>
      </c>
      <c r="D76" s="3">
        <v>-132421</v>
      </c>
      <c r="E76" s="3">
        <v>288455</v>
      </c>
      <c r="F76" s="3">
        <v>103342</v>
      </c>
      <c r="G76" s="3">
        <v>34331</v>
      </c>
      <c r="H76" s="3">
        <v>114678</v>
      </c>
      <c r="I76" s="3">
        <v>-47988</v>
      </c>
      <c r="J76" s="24">
        <v>265088</v>
      </c>
      <c r="L76">
        <f t="shared" si="8"/>
        <v>1402078</v>
      </c>
      <c r="M76">
        <f t="shared" si="9"/>
        <v>1505420</v>
      </c>
    </row>
    <row r="77" spans="1:10" ht="13.5">
      <c r="A77" s="66"/>
      <c r="B77" s="65"/>
      <c r="C77" s="65"/>
      <c r="D77" s="65"/>
      <c r="E77" s="65"/>
      <c r="F77" s="65"/>
      <c r="G77" s="65"/>
      <c r="H77" s="65"/>
      <c r="I77" s="65"/>
      <c r="J77" s="67"/>
    </row>
    <row r="78" spans="1:10" ht="13.5">
      <c r="A78" s="27" t="s">
        <v>64</v>
      </c>
      <c r="B78" s="4"/>
      <c r="C78" s="3"/>
      <c r="D78" s="3"/>
      <c r="E78" s="3"/>
      <c r="F78" s="3"/>
      <c r="G78" s="3"/>
      <c r="H78" s="3"/>
      <c r="I78" s="3"/>
      <c r="J78" s="24"/>
    </row>
    <row r="79" spans="1:13" ht="13.5">
      <c r="A79" s="23" t="s">
        <v>65</v>
      </c>
      <c r="B79" s="4">
        <v>121</v>
      </c>
      <c r="C79" s="3">
        <v>785</v>
      </c>
      <c r="D79" s="3">
        <v>211</v>
      </c>
      <c r="E79" s="3">
        <v>187</v>
      </c>
      <c r="F79" s="3">
        <v>145</v>
      </c>
      <c r="G79" s="3">
        <v>70</v>
      </c>
      <c r="H79" s="3">
        <v>55</v>
      </c>
      <c r="I79" s="3">
        <v>71</v>
      </c>
      <c r="J79" s="24">
        <v>36</v>
      </c>
      <c r="L79">
        <f t="shared" si="8"/>
        <v>1536</v>
      </c>
      <c r="M79">
        <f t="shared" si="9"/>
        <v>1681</v>
      </c>
    </row>
    <row r="80" spans="1:13" ht="13.5">
      <c r="A80" s="25" t="s">
        <v>66</v>
      </c>
      <c r="B80" s="4">
        <v>38732</v>
      </c>
      <c r="C80" s="3">
        <v>267423</v>
      </c>
      <c r="D80" s="3">
        <v>67903</v>
      </c>
      <c r="E80" s="3">
        <v>62147</v>
      </c>
      <c r="F80" s="3">
        <v>49758</v>
      </c>
      <c r="G80" s="3">
        <v>21295</v>
      </c>
      <c r="H80" s="3">
        <v>13954</v>
      </c>
      <c r="I80" s="3">
        <v>22002</v>
      </c>
      <c r="J80" s="24">
        <v>10737</v>
      </c>
      <c r="L80">
        <f t="shared" si="8"/>
        <v>504193</v>
      </c>
      <c r="M80">
        <f t="shared" si="9"/>
        <v>553951</v>
      </c>
    </row>
    <row r="81" spans="1:13" ht="13.5">
      <c r="A81" s="25" t="s">
        <v>67</v>
      </c>
      <c r="B81" s="4">
        <v>320099</v>
      </c>
      <c r="C81" s="3">
        <v>340666</v>
      </c>
      <c r="D81" s="3">
        <v>321815</v>
      </c>
      <c r="E81" s="3">
        <v>332337</v>
      </c>
      <c r="F81" s="3">
        <v>343159</v>
      </c>
      <c r="G81" s="3">
        <v>304200</v>
      </c>
      <c r="H81" s="3">
        <v>253700</v>
      </c>
      <c r="I81" s="3">
        <v>309889</v>
      </c>
      <c r="J81" s="24">
        <v>298250</v>
      </c>
      <c r="L81">
        <f t="shared" si="8"/>
        <v>2480956</v>
      </c>
      <c r="M81">
        <f t="shared" si="9"/>
        <v>2824115</v>
      </c>
    </row>
    <row r="82" spans="1:13" ht="13.5">
      <c r="A82" s="26" t="s">
        <v>68</v>
      </c>
      <c r="B82" s="4">
        <v>4</v>
      </c>
      <c r="C82" s="3">
        <v>132</v>
      </c>
      <c r="D82" s="3">
        <v>10</v>
      </c>
      <c r="E82" s="3">
        <v>8</v>
      </c>
      <c r="F82" s="3">
        <v>4</v>
      </c>
      <c r="G82" s="3"/>
      <c r="H82" s="3">
        <v>1</v>
      </c>
      <c r="I82" s="3"/>
      <c r="J82" s="24"/>
      <c r="L82">
        <f t="shared" si="8"/>
        <v>155</v>
      </c>
      <c r="M82">
        <f t="shared" si="9"/>
        <v>159</v>
      </c>
    </row>
    <row r="83" spans="1:13" ht="13.5">
      <c r="A83" s="25" t="s">
        <v>66</v>
      </c>
      <c r="B83" s="4">
        <v>1229</v>
      </c>
      <c r="C83" s="3">
        <v>43672</v>
      </c>
      <c r="D83" s="3">
        <v>3597</v>
      </c>
      <c r="E83" s="3">
        <v>2563</v>
      </c>
      <c r="F83" s="3">
        <v>1529</v>
      </c>
      <c r="G83" s="3"/>
      <c r="H83" s="3">
        <v>299</v>
      </c>
      <c r="I83" s="3"/>
      <c r="J83" s="24"/>
      <c r="L83">
        <f t="shared" si="8"/>
        <v>51360</v>
      </c>
      <c r="M83">
        <f t="shared" si="9"/>
        <v>52889</v>
      </c>
    </row>
    <row r="84" spans="1:13" ht="13.5">
      <c r="A84" s="25" t="s">
        <v>67</v>
      </c>
      <c r="B84" s="4">
        <v>307250</v>
      </c>
      <c r="C84" s="3">
        <v>330848</v>
      </c>
      <c r="D84" s="3">
        <v>359700</v>
      </c>
      <c r="E84" s="3">
        <v>320375</v>
      </c>
      <c r="F84" s="3">
        <v>382250</v>
      </c>
      <c r="G84" s="3"/>
      <c r="H84" s="3">
        <v>298700</v>
      </c>
      <c r="I84" s="3"/>
      <c r="J84" s="24"/>
      <c r="L84">
        <f t="shared" si="8"/>
        <v>1616873</v>
      </c>
      <c r="M84">
        <f t="shared" si="9"/>
        <v>1999123</v>
      </c>
    </row>
    <row r="85" spans="1:13" ht="13.5">
      <c r="A85" s="23" t="s">
        <v>181</v>
      </c>
      <c r="B85" s="4"/>
      <c r="C85" s="10">
        <v>2</v>
      </c>
      <c r="D85" s="3">
        <v>10</v>
      </c>
      <c r="E85" s="3"/>
      <c r="F85" s="3"/>
      <c r="G85" s="3"/>
      <c r="H85" s="3"/>
      <c r="I85" s="3"/>
      <c r="J85" s="24"/>
      <c r="L85">
        <f t="shared" si="8"/>
        <v>12</v>
      </c>
      <c r="M85">
        <f t="shared" si="9"/>
        <v>12</v>
      </c>
    </row>
    <row r="86" spans="1:13" ht="13.5">
      <c r="A86" s="25" t="s">
        <v>66</v>
      </c>
      <c r="B86" s="4"/>
      <c r="C86" s="10">
        <v>730</v>
      </c>
      <c r="D86" s="3">
        <v>3228</v>
      </c>
      <c r="E86" s="3"/>
      <c r="F86" s="3"/>
      <c r="G86" s="3"/>
      <c r="H86" s="3"/>
      <c r="I86" s="3"/>
      <c r="J86" s="24"/>
      <c r="L86">
        <f t="shared" si="8"/>
        <v>3958</v>
      </c>
      <c r="M86">
        <f t="shared" si="9"/>
        <v>3958</v>
      </c>
    </row>
    <row r="87" spans="1:13" ht="13.5">
      <c r="A87" s="25" t="s">
        <v>67</v>
      </c>
      <c r="B87" s="4"/>
      <c r="C87" s="10">
        <v>365000</v>
      </c>
      <c r="D87" s="3">
        <v>322800</v>
      </c>
      <c r="E87" s="3"/>
      <c r="F87" s="3"/>
      <c r="G87" s="3"/>
      <c r="H87" s="3"/>
      <c r="I87" s="3"/>
      <c r="J87" s="24"/>
      <c r="L87">
        <f t="shared" si="8"/>
        <v>687800</v>
      </c>
      <c r="M87">
        <f t="shared" si="9"/>
        <v>687800</v>
      </c>
    </row>
    <row r="88" spans="1:13" ht="13.5">
      <c r="A88" s="29" t="s">
        <v>189</v>
      </c>
      <c r="B88" s="4"/>
      <c r="C88" s="10"/>
      <c r="D88" s="3"/>
      <c r="E88" s="3"/>
      <c r="F88" s="3">
        <v>8</v>
      </c>
      <c r="G88" s="3"/>
      <c r="H88" s="3"/>
      <c r="I88" s="3"/>
      <c r="J88" s="24"/>
      <c r="L88">
        <f t="shared" si="8"/>
        <v>0</v>
      </c>
      <c r="M88">
        <f t="shared" si="9"/>
        <v>8</v>
      </c>
    </row>
    <row r="89" spans="1:13" ht="13.5">
      <c r="A89" s="25" t="s">
        <v>66</v>
      </c>
      <c r="B89" s="4"/>
      <c r="C89" s="10"/>
      <c r="D89" s="3"/>
      <c r="E89" s="3"/>
      <c r="F89" s="3">
        <v>1772</v>
      </c>
      <c r="G89" s="3"/>
      <c r="H89" s="3"/>
      <c r="I89" s="3"/>
      <c r="J89" s="24"/>
      <c r="L89">
        <f t="shared" si="8"/>
        <v>0</v>
      </c>
      <c r="M89">
        <f t="shared" si="9"/>
        <v>1772</v>
      </c>
    </row>
    <row r="90" spans="1:13" ht="13.5">
      <c r="A90" s="25" t="s">
        <v>67</v>
      </c>
      <c r="B90" s="4"/>
      <c r="C90" s="10"/>
      <c r="D90" s="3"/>
      <c r="E90" s="3"/>
      <c r="F90" s="3">
        <v>221500</v>
      </c>
      <c r="G90" s="3"/>
      <c r="H90" s="3"/>
      <c r="I90" s="3"/>
      <c r="J90" s="24"/>
      <c r="L90">
        <f t="shared" si="8"/>
        <v>0</v>
      </c>
      <c r="M90">
        <f t="shared" si="9"/>
        <v>221500</v>
      </c>
    </row>
    <row r="91" spans="1:13" ht="13.5">
      <c r="A91" s="23" t="s">
        <v>69</v>
      </c>
      <c r="B91" s="11">
        <v>121</v>
      </c>
      <c r="C91" s="10">
        <v>787</v>
      </c>
      <c r="D91" s="3">
        <v>221</v>
      </c>
      <c r="E91" s="3">
        <v>187</v>
      </c>
      <c r="F91" s="3">
        <v>153</v>
      </c>
      <c r="G91" s="3">
        <v>70</v>
      </c>
      <c r="H91" s="3">
        <v>55</v>
      </c>
      <c r="I91" s="3">
        <v>71</v>
      </c>
      <c r="J91" s="24">
        <v>36</v>
      </c>
      <c r="K91">
        <f>SUM(B91:J91)</f>
        <v>1701</v>
      </c>
      <c r="L91">
        <f t="shared" si="8"/>
        <v>1548</v>
      </c>
      <c r="M91">
        <f t="shared" si="9"/>
        <v>1701</v>
      </c>
    </row>
    <row r="92" spans="1:13" ht="13.5">
      <c r="A92" s="25" t="s">
        <v>70</v>
      </c>
      <c r="B92" s="11">
        <v>38732</v>
      </c>
      <c r="C92" s="10">
        <v>268153</v>
      </c>
      <c r="D92" s="3">
        <v>71131</v>
      </c>
      <c r="E92" s="3">
        <v>62147</v>
      </c>
      <c r="F92" s="3">
        <v>51530</v>
      </c>
      <c r="G92" s="3">
        <v>21295</v>
      </c>
      <c r="H92" s="3">
        <v>13954</v>
      </c>
      <c r="I92" s="3">
        <v>22001700</v>
      </c>
      <c r="J92" s="24">
        <v>10737</v>
      </c>
      <c r="K92">
        <f>K91*0.25</f>
        <v>425.25</v>
      </c>
      <c r="L92">
        <f t="shared" si="8"/>
        <v>22487849</v>
      </c>
      <c r="M92">
        <f t="shared" si="9"/>
        <v>22539379</v>
      </c>
    </row>
    <row r="93" spans="1:13" ht="13.5">
      <c r="A93" s="25" t="s">
        <v>71</v>
      </c>
      <c r="B93" s="11">
        <v>320099</v>
      </c>
      <c r="C93" s="10">
        <v>340728</v>
      </c>
      <c r="D93" s="3">
        <v>321860</v>
      </c>
      <c r="E93" s="3">
        <v>332337</v>
      </c>
      <c r="F93" s="3">
        <v>336792</v>
      </c>
      <c r="G93" s="3">
        <v>304200</v>
      </c>
      <c r="H93" s="3">
        <v>253700</v>
      </c>
      <c r="I93" s="3">
        <v>309883</v>
      </c>
      <c r="J93" s="24">
        <v>298250</v>
      </c>
      <c r="L93">
        <f t="shared" si="8"/>
        <v>2481057</v>
      </c>
      <c r="M93">
        <f t="shared" si="9"/>
        <v>2817849</v>
      </c>
    </row>
    <row r="94" spans="1:10" ht="13.5">
      <c r="A94" s="66"/>
      <c r="B94" s="65"/>
      <c r="C94" s="65"/>
      <c r="D94" s="65"/>
      <c r="E94" s="65"/>
      <c r="F94" s="65"/>
      <c r="G94" s="65"/>
      <c r="H94" s="65"/>
      <c r="I94" s="65"/>
      <c r="J94" s="67"/>
    </row>
    <row r="95" spans="1:10" ht="13.5">
      <c r="A95" s="27" t="s">
        <v>194</v>
      </c>
      <c r="B95" s="11"/>
      <c r="C95" s="10"/>
      <c r="D95" s="3"/>
      <c r="E95" s="3"/>
      <c r="F95" s="3"/>
      <c r="G95" s="3"/>
      <c r="H95" s="3"/>
      <c r="I95" s="3"/>
      <c r="J95" s="24"/>
    </row>
    <row r="96" spans="1:13" ht="13.5">
      <c r="A96" s="23" t="s">
        <v>192</v>
      </c>
      <c r="B96" s="4">
        <v>828000</v>
      </c>
      <c r="C96" s="3">
        <v>1017000</v>
      </c>
      <c r="D96" s="3">
        <v>833000</v>
      </c>
      <c r="E96" s="3">
        <v>838000</v>
      </c>
      <c r="F96" s="3">
        <v>810000</v>
      </c>
      <c r="G96" s="3">
        <v>766000</v>
      </c>
      <c r="H96" s="3">
        <v>740000</v>
      </c>
      <c r="I96" s="3">
        <v>740000</v>
      </c>
      <c r="J96" s="24">
        <v>718000</v>
      </c>
      <c r="L96">
        <f t="shared" si="8"/>
        <v>6480000</v>
      </c>
      <c r="M96">
        <f t="shared" si="9"/>
        <v>7290000</v>
      </c>
    </row>
    <row r="97" spans="1:13" ht="13.5">
      <c r="A97" s="23" t="s">
        <v>72</v>
      </c>
      <c r="B97" s="4">
        <v>669000</v>
      </c>
      <c r="C97" s="3">
        <v>817000</v>
      </c>
      <c r="D97" s="3">
        <v>675000</v>
      </c>
      <c r="E97" s="3">
        <v>683000</v>
      </c>
      <c r="F97" s="3">
        <v>670000</v>
      </c>
      <c r="G97" s="3">
        <v>605000</v>
      </c>
      <c r="H97" s="3">
        <v>600000</v>
      </c>
      <c r="I97" s="3">
        <v>611000</v>
      </c>
      <c r="J97" s="24">
        <v>581000</v>
      </c>
      <c r="L97">
        <f t="shared" si="8"/>
        <v>5241000</v>
      </c>
      <c r="M97">
        <f t="shared" si="9"/>
        <v>5911000</v>
      </c>
    </row>
    <row r="98" spans="1:13" ht="13.5">
      <c r="A98" s="23" t="s">
        <v>73</v>
      </c>
      <c r="B98" s="4">
        <v>634000</v>
      </c>
      <c r="C98" s="3">
        <v>71000</v>
      </c>
      <c r="D98" s="3">
        <v>633000</v>
      </c>
      <c r="E98" s="3">
        <v>642000</v>
      </c>
      <c r="F98" s="3">
        <v>635000</v>
      </c>
      <c r="G98" s="3">
        <v>574000</v>
      </c>
      <c r="H98" s="3">
        <v>555000</v>
      </c>
      <c r="I98" s="3">
        <v>578000</v>
      </c>
      <c r="J98" s="24">
        <v>561000</v>
      </c>
      <c r="L98">
        <f t="shared" si="8"/>
        <v>4248000</v>
      </c>
      <c r="M98">
        <f t="shared" si="9"/>
        <v>4883000</v>
      </c>
    </row>
    <row r="99" spans="1:13" ht="13.5">
      <c r="A99" s="23" t="s">
        <v>74</v>
      </c>
      <c r="B99" s="4">
        <v>586000</v>
      </c>
      <c r="C99" s="3">
        <v>706000</v>
      </c>
      <c r="D99" s="3">
        <v>570000</v>
      </c>
      <c r="E99" s="3">
        <v>578000</v>
      </c>
      <c r="F99" s="3">
        <v>6022000</v>
      </c>
      <c r="G99" s="3">
        <v>541000</v>
      </c>
      <c r="H99" s="3">
        <v>540000</v>
      </c>
      <c r="I99" s="3">
        <v>541000</v>
      </c>
      <c r="J99" s="24">
        <v>541000</v>
      </c>
      <c r="L99">
        <f t="shared" si="8"/>
        <v>4603000</v>
      </c>
      <c r="M99">
        <f t="shared" si="9"/>
        <v>10625000</v>
      </c>
    </row>
    <row r="100" spans="1:13" ht="13.5">
      <c r="A100" s="23" t="s">
        <v>75</v>
      </c>
      <c r="B100" s="4">
        <v>296000</v>
      </c>
      <c r="C100" s="3">
        <v>521000</v>
      </c>
      <c r="D100" s="3">
        <v>349000</v>
      </c>
      <c r="E100" s="3">
        <v>331000</v>
      </c>
      <c r="F100" s="3">
        <v>340000</v>
      </c>
      <c r="G100" s="3">
        <v>261000</v>
      </c>
      <c r="H100" s="3">
        <v>271000</v>
      </c>
      <c r="I100" s="3">
        <v>242000</v>
      </c>
      <c r="J100" s="24">
        <v>226000</v>
      </c>
      <c r="L100">
        <f t="shared" si="8"/>
        <v>2497000</v>
      </c>
      <c r="M100">
        <f t="shared" si="9"/>
        <v>2837000</v>
      </c>
    </row>
    <row r="101" spans="1:13" ht="13.5">
      <c r="A101" s="23" t="s">
        <v>76</v>
      </c>
      <c r="B101" s="4">
        <v>234000</v>
      </c>
      <c r="C101" s="3">
        <v>456000</v>
      </c>
      <c r="D101" s="3">
        <v>274000</v>
      </c>
      <c r="E101" s="3">
        <v>268000</v>
      </c>
      <c r="F101" s="3">
        <v>243000</v>
      </c>
      <c r="G101" s="3">
        <v>196000</v>
      </c>
      <c r="H101" s="3">
        <v>182000</v>
      </c>
      <c r="I101" s="3">
        <v>178000</v>
      </c>
      <c r="J101" s="24">
        <v>160000</v>
      </c>
      <c r="L101">
        <f t="shared" si="8"/>
        <v>1948000</v>
      </c>
      <c r="M101">
        <f t="shared" si="9"/>
        <v>2191000</v>
      </c>
    </row>
    <row r="102" spans="1:13" ht="13.5">
      <c r="A102" s="23" t="s">
        <v>77</v>
      </c>
      <c r="B102" s="4">
        <v>214313</v>
      </c>
      <c r="C102" s="3">
        <v>425000</v>
      </c>
      <c r="D102" s="3">
        <v>252000</v>
      </c>
      <c r="E102" s="3">
        <v>243000</v>
      </c>
      <c r="F102" s="3">
        <v>224000</v>
      </c>
      <c r="G102" s="3">
        <v>175000</v>
      </c>
      <c r="H102" s="3">
        <v>164000</v>
      </c>
      <c r="I102" s="3">
        <v>157000</v>
      </c>
      <c r="J102" s="24">
        <v>140000</v>
      </c>
      <c r="L102">
        <f t="shared" si="8"/>
        <v>1770313</v>
      </c>
      <c r="M102">
        <f t="shared" si="9"/>
        <v>1994313</v>
      </c>
    </row>
    <row r="103" spans="1:10" ht="13.5">
      <c r="A103" s="23"/>
      <c r="B103" s="3"/>
      <c r="C103" s="3"/>
      <c r="D103" s="3"/>
      <c r="E103" s="3"/>
      <c r="F103" s="3"/>
      <c r="G103" s="3"/>
      <c r="H103" s="3"/>
      <c r="I103" s="3"/>
      <c r="J103" s="24"/>
    </row>
    <row r="104" spans="1:10" ht="13.5">
      <c r="A104" s="30" t="s">
        <v>78</v>
      </c>
      <c r="B104" s="3"/>
      <c r="C104" s="3"/>
      <c r="D104" s="3"/>
      <c r="E104" s="3"/>
      <c r="F104" s="3"/>
      <c r="G104" s="3"/>
      <c r="H104" s="3"/>
      <c r="I104" s="3"/>
      <c r="J104" s="24"/>
    </row>
    <row r="105" spans="1:13" ht="13.5">
      <c r="A105" s="23" t="s">
        <v>79</v>
      </c>
      <c r="B105" s="4">
        <v>1053395</v>
      </c>
      <c r="C105" s="3">
        <v>7256174</v>
      </c>
      <c r="D105" s="3">
        <v>1851312</v>
      </c>
      <c r="E105" s="3">
        <v>1668765</v>
      </c>
      <c r="F105" s="3">
        <v>1412090</v>
      </c>
      <c r="G105" s="3">
        <v>589263</v>
      </c>
      <c r="H105" s="3">
        <v>473349</v>
      </c>
      <c r="I105" s="3">
        <v>562074</v>
      </c>
      <c r="J105" s="24">
        <v>332458</v>
      </c>
      <c r="K105">
        <f>SUM(B105:J105)</f>
        <v>15198880</v>
      </c>
      <c r="L105">
        <f t="shared" si="8"/>
        <v>13786790</v>
      </c>
      <c r="M105">
        <f t="shared" si="9"/>
        <v>15198880</v>
      </c>
    </row>
    <row r="106" spans="1:13" ht="13.5">
      <c r="A106" s="25" t="s">
        <v>80</v>
      </c>
      <c r="B106" s="4">
        <v>706406</v>
      </c>
      <c r="C106" s="3">
        <v>4794276</v>
      </c>
      <c r="D106" s="3">
        <v>1285988</v>
      </c>
      <c r="E106" s="3">
        <v>1134883</v>
      </c>
      <c r="F106" s="3">
        <v>922366</v>
      </c>
      <c r="G106" s="3">
        <v>360305</v>
      </c>
      <c r="H106" s="3">
        <v>284749</v>
      </c>
      <c r="I106" s="3">
        <v>348741</v>
      </c>
      <c r="J106" s="24">
        <v>207286</v>
      </c>
      <c r="K106" s="62">
        <f>K105/K68</f>
        <v>0.1668872192544243</v>
      </c>
      <c r="L106">
        <f t="shared" si="8"/>
        <v>9122634</v>
      </c>
      <c r="M106">
        <f t="shared" si="9"/>
        <v>10045000</v>
      </c>
    </row>
    <row r="107" spans="1:13" ht="13.5">
      <c r="A107" s="23" t="s">
        <v>81</v>
      </c>
      <c r="B107" s="4">
        <v>332949</v>
      </c>
      <c r="C107" s="3">
        <v>3335096</v>
      </c>
      <c r="D107" s="3">
        <v>348293</v>
      </c>
      <c r="E107" s="3">
        <v>453947</v>
      </c>
      <c r="F107" s="3">
        <v>171544</v>
      </c>
      <c r="G107" s="3">
        <v>61259</v>
      </c>
      <c r="H107" s="3">
        <v>59538</v>
      </c>
      <c r="I107" s="3">
        <v>56535</v>
      </c>
      <c r="J107" s="24">
        <v>43177</v>
      </c>
      <c r="L107">
        <f t="shared" si="8"/>
        <v>4690794</v>
      </c>
      <c r="M107">
        <f t="shared" si="9"/>
        <v>4862338</v>
      </c>
    </row>
    <row r="108" spans="1:13" ht="13.5">
      <c r="A108" s="23" t="s">
        <v>82</v>
      </c>
      <c r="B108" s="4">
        <v>791663</v>
      </c>
      <c r="C108" s="3">
        <f>C109+C110</f>
        <v>6837509</v>
      </c>
      <c r="D108" s="3">
        <v>1137209</v>
      </c>
      <c r="E108" s="3">
        <v>1041899</v>
      </c>
      <c r="F108" s="3">
        <v>856661</v>
      </c>
      <c r="G108" s="3">
        <v>625871</v>
      </c>
      <c r="H108" s="3">
        <v>327537</v>
      </c>
      <c r="I108" s="3">
        <f>I109+I110</f>
        <v>366767</v>
      </c>
      <c r="J108" s="24">
        <v>604671</v>
      </c>
      <c r="L108">
        <f t="shared" si="8"/>
        <v>11733126</v>
      </c>
      <c r="M108">
        <f t="shared" si="9"/>
        <v>12589787</v>
      </c>
    </row>
    <row r="109" spans="1:13" ht="13.5">
      <c r="A109" s="25" t="s">
        <v>83</v>
      </c>
      <c r="B109" s="4">
        <v>791129</v>
      </c>
      <c r="C109" s="3">
        <v>6826226</v>
      </c>
      <c r="D109" s="3">
        <v>1136952</v>
      </c>
      <c r="E109" s="3">
        <v>1041899</v>
      </c>
      <c r="F109" s="3">
        <v>856661</v>
      </c>
      <c r="G109" s="3">
        <v>623459</v>
      </c>
      <c r="H109" s="3">
        <v>350442</v>
      </c>
      <c r="I109" s="3">
        <v>366767</v>
      </c>
      <c r="J109" s="24">
        <v>604609</v>
      </c>
      <c r="L109">
        <f t="shared" si="8"/>
        <v>11741483</v>
      </c>
      <c r="M109">
        <f t="shared" si="9"/>
        <v>12598144</v>
      </c>
    </row>
    <row r="110" spans="1:13" ht="13.5">
      <c r="A110" s="25" t="s">
        <v>84</v>
      </c>
      <c r="B110" s="4">
        <v>538</v>
      </c>
      <c r="C110" s="3">
        <v>11283</v>
      </c>
      <c r="D110" s="3">
        <v>257</v>
      </c>
      <c r="E110" s="3"/>
      <c r="F110" s="3"/>
      <c r="G110" s="3">
        <v>2402</v>
      </c>
      <c r="H110" s="3"/>
      <c r="I110" s="3"/>
      <c r="J110" s="24">
        <v>62</v>
      </c>
      <c r="L110">
        <f t="shared" si="8"/>
        <v>14542</v>
      </c>
      <c r="M110">
        <f t="shared" si="9"/>
        <v>14542</v>
      </c>
    </row>
    <row r="111" spans="1:13" ht="13.5">
      <c r="A111" s="26" t="s">
        <v>182</v>
      </c>
      <c r="B111" s="4">
        <v>2178007</v>
      </c>
      <c r="C111" s="3">
        <f aca="true" t="shared" si="10" ref="C111:J111">C105+C107+C108</f>
        <v>17428779</v>
      </c>
      <c r="D111" s="3">
        <f t="shared" si="10"/>
        <v>3336814</v>
      </c>
      <c r="E111" s="3">
        <f t="shared" si="10"/>
        <v>3164611</v>
      </c>
      <c r="F111" s="3">
        <f t="shared" si="10"/>
        <v>2440295</v>
      </c>
      <c r="G111" s="3">
        <f t="shared" si="10"/>
        <v>1276393</v>
      </c>
      <c r="H111" s="3">
        <f t="shared" si="10"/>
        <v>860424</v>
      </c>
      <c r="I111" s="3">
        <f t="shared" si="10"/>
        <v>985376</v>
      </c>
      <c r="J111" s="24">
        <f t="shared" si="10"/>
        <v>980306</v>
      </c>
      <c r="L111">
        <f t="shared" si="8"/>
        <v>30210710</v>
      </c>
      <c r="M111">
        <f t="shared" si="9"/>
        <v>32651005</v>
      </c>
    </row>
    <row r="112" spans="1:10" ht="13.5">
      <c r="A112" s="66"/>
      <c r="B112" s="65"/>
      <c r="C112" s="65"/>
      <c r="D112" s="65"/>
      <c r="E112" s="65"/>
      <c r="F112" s="65"/>
      <c r="G112" s="65"/>
      <c r="H112" s="65"/>
      <c r="I112" s="65"/>
      <c r="J112" s="67"/>
    </row>
    <row r="113" spans="1:13" ht="13.5">
      <c r="A113" s="23" t="s">
        <v>85</v>
      </c>
      <c r="B113" s="4">
        <v>868030</v>
      </c>
      <c r="C113" s="3">
        <v>4506553</v>
      </c>
      <c r="D113" s="3">
        <v>1248021</v>
      </c>
      <c r="E113" s="3">
        <v>1514478</v>
      </c>
      <c r="F113" s="3">
        <v>849775</v>
      </c>
      <c r="G113" s="3">
        <v>548165</v>
      </c>
      <c r="H113" s="3">
        <v>355503</v>
      </c>
      <c r="I113" s="3">
        <v>532634</v>
      </c>
      <c r="J113" s="24">
        <v>352499</v>
      </c>
      <c r="L113">
        <f t="shared" si="8"/>
        <v>9925883</v>
      </c>
      <c r="M113">
        <f t="shared" si="9"/>
        <v>10775658</v>
      </c>
    </row>
    <row r="114" spans="1:13" ht="13.5">
      <c r="A114" s="23" t="s">
        <v>86</v>
      </c>
      <c r="B114" s="4">
        <v>46605</v>
      </c>
      <c r="C114" s="3">
        <v>413878</v>
      </c>
      <c r="D114" s="3">
        <v>82077</v>
      </c>
      <c r="E114" s="3">
        <v>66985</v>
      </c>
      <c r="F114" s="3">
        <v>23624</v>
      </c>
      <c r="G114" s="3">
        <v>34402</v>
      </c>
      <c r="H114" s="3">
        <v>19284</v>
      </c>
      <c r="I114" s="3">
        <v>23335</v>
      </c>
      <c r="J114" s="24">
        <v>5792</v>
      </c>
      <c r="L114">
        <f t="shared" si="8"/>
        <v>692358</v>
      </c>
      <c r="M114">
        <f t="shared" si="9"/>
        <v>715982</v>
      </c>
    </row>
    <row r="115" spans="1:13" ht="13.5">
      <c r="A115" s="23" t="s">
        <v>87</v>
      </c>
      <c r="B115" s="4">
        <v>660622</v>
      </c>
      <c r="C115" s="3">
        <v>3864001</v>
      </c>
      <c r="D115" s="3">
        <v>1155199</v>
      </c>
      <c r="E115" s="3">
        <v>999893</v>
      </c>
      <c r="F115" s="3">
        <v>826120</v>
      </c>
      <c r="G115" s="3">
        <v>842949</v>
      </c>
      <c r="H115" s="3">
        <v>311854</v>
      </c>
      <c r="I115" s="3">
        <v>566596</v>
      </c>
      <c r="J115" s="24">
        <v>367031</v>
      </c>
      <c r="L115">
        <f t="shared" si="8"/>
        <v>8768145</v>
      </c>
      <c r="M115">
        <f t="shared" si="9"/>
        <v>9594265</v>
      </c>
    </row>
    <row r="116" spans="1:13" ht="13.5">
      <c r="A116" s="25" t="s">
        <v>88</v>
      </c>
      <c r="B116" s="4">
        <v>256694</v>
      </c>
      <c r="C116" s="3">
        <v>1940041</v>
      </c>
      <c r="D116" s="3">
        <v>635632</v>
      </c>
      <c r="E116" s="3">
        <v>507454</v>
      </c>
      <c r="F116" s="3">
        <v>380700</v>
      </c>
      <c r="G116" s="3">
        <v>294681</v>
      </c>
      <c r="H116" s="3">
        <v>123483</v>
      </c>
      <c r="I116" s="3">
        <v>180991</v>
      </c>
      <c r="J116" s="24">
        <v>115480</v>
      </c>
      <c r="L116">
        <f t="shared" si="8"/>
        <v>4054456</v>
      </c>
      <c r="M116">
        <f t="shared" si="9"/>
        <v>4435156</v>
      </c>
    </row>
    <row r="117" spans="1:13" ht="13.5">
      <c r="A117" s="23" t="s">
        <v>89</v>
      </c>
      <c r="B117" s="4">
        <v>505006</v>
      </c>
      <c r="C117" s="3">
        <v>3135623</v>
      </c>
      <c r="D117" s="3">
        <v>966547</v>
      </c>
      <c r="E117" s="3">
        <v>1028716</v>
      </c>
      <c r="F117" s="3">
        <v>442573</v>
      </c>
      <c r="G117" s="3">
        <v>269874</v>
      </c>
      <c r="H117" s="3">
        <v>293002</v>
      </c>
      <c r="I117" s="3">
        <v>280882</v>
      </c>
      <c r="J117" s="24">
        <v>161636</v>
      </c>
      <c r="L117">
        <f t="shared" si="8"/>
        <v>6641286</v>
      </c>
      <c r="M117">
        <f t="shared" si="9"/>
        <v>7083859</v>
      </c>
    </row>
    <row r="118" spans="1:13" ht="13.5">
      <c r="A118" s="23" t="s">
        <v>60</v>
      </c>
      <c r="B118" s="4">
        <v>386137</v>
      </c>
      <c r="C118" s="3">
        <v>1265393</v>
      </c>
      <c r="D118" s="3">
        <v>171381</v>
      </c>
      <c r="E118" s="3">
        <v>832259</v>
      </c>
      <c r="F118" s="3">
        <v>406056</v>
      </c>
      <c r="G118" s="3">
        <v>4887</v>
      </c>
      <c r="H118" s="3">
        <v>52102</v>
      </c>
      <c r="I118" s="3">
        <v>278487</v>
      </c>
      <c r="J118" s="24">
        <v>184478</v>
      </c>
      <c r="L118">
        <f t="shared" si="8"/>
        <v>3175124</v>
      </c>
      <c r="M118">
        <f t="shared" si="9"/>
        <v>3581180</v>
      </c>
    </row>
    <row r="119" spans="1:13" ht="13.5">
      <c r="A119" s="23" t="s">
        <v>90</v>
      </c>
      <c r="B119" s="4">
        <v>121</v>
      </c>
      <c r="C119" s="3">
        <v>3204387</v>
      </c>
      <c r="D119" s="3">
        <v>434901</v>
      </c>
      <c r="E119" s="3">
        <v>547172</v>
      </c>
      <c r="F119" s="3">
        <v>249176</v>
      </c>
      <c r="G119" s="3">
        <v>10058</v>
      </c>
      <c r="H119" s="3">
        <v>58</v>
      </c>
      <c r="I119" s="3">
        <v>2545</v>
      </c>
      <c r="J119" s="24">
        <v>38</v>
      </c>
      <c r="L119">
        <f t="shared" si="8"/>
        <v>4199280</v>
      </c>
      <c r="M119">
        <f t="shared" si="9"/>
        <v>4448456</v>
      </c>
    </row>
    <row r="120" spans="1:10" ht="13.5">
      <c r="A120" s="23" t="s">
        <v>91</v>
      </c>
      <c r="B120" s="4"/>
      <c r="C120" s="3"/>
      <c r="D120" s="3"/>
      <c r="E120" s="3"/>
      <c r="F120" s="3"/>
      <c r="G120" s="3"/>
      <c r="H120" s="3"/>
      <c r="I120" s="3"/>
      <c r="J120" s="24"/>
    </row>
    <row r="121" spans="1:13" ht="13.5">
      <c r="A121" s="26" t="s">
        <v>92</v>
      </c>
      <c r="B121" s="4">
        <v>2776151</v>
      </c>
      <c r="C121" s="3">
        <v>9737846</v>
      </c>
      <c r="D121" s="3">
        <v>1852842</v>
      </c>
      <c r="E121" s="3">
        <v>1913356</v>
      </c>
      <c r="F121" s="3">
        <v>1525340</v>
      </c>
      <c r="G121" s="3">
        <v>1340183</v>
      </c>
      <c r="H121" s="3">
        <v>996021</v>
      </c>
      <c r="I121" s="3">
        <v>667639</v>
      </c>
      <c r="J121" s="24">
        <v>1412533</v>
      </c>
      <c r="L121">
        <f t="shared" si="8"/>
        <v>20696571</v>
      </c>
      <c r="M121">
        <f t="shared" si="9"/>
        <v>22221911</v>
      </c>
    </row>
    <row r="122" spans="1:13" ht="13.5">
      <c r="A122" s="25" t="s">
        <v>93</v>
      </c>
      <c r="B122" s="4">
        <v>76025</v>
      </c>
      <c r="C122" s="3">
        <v>260530</v>
      </c>
      <c r="D122" s="3">
        <v>90008</v>
      </c>
      <c r="E122" s="3">
        <v>31777</v>
      </c>
      <c r="F122" s="3">
        <v>25987</v>
      </c>
      <c r="G122" s="3">
        <v>27105</v>
      </c>
      <c r="H122" s="3">
        <v>0</v>
      </c>
      <c r="I122" s="3">
        <v>26238</v>
      </c>
      <c r="J122" s="24">
        <v>27194</v>
      </c>
      <c r="L122">
        <f t="shared" si="8"/>
        <v>538877</v>
      </c>
      <c r="M122">
        <f t="shared" si="9"/>
        <v>564864</v>
      </c>
    </row>
    <row r="123" spans="1:13" ht="13.5">
      <c r="A123" s="26" t="s">
        <v>94</v>
      </c>
      <c r="B123" s="4"/>
      <c r="C123" s="3"/>
      <c r="D123" s="3"/>
      <c r="E123" s="3"/>
      <c r="F123" s="3"/>
      <c r="G123" s="3"/>
      <c r="H123" s="3"/>
      <c r="I123" s="3"/>
      <c r="J123" s="24"/>
      <c r="L123">
        <f t="shared" si="8"/>
        <v>0</v>
      </c>
      <c r="M123">
        <f t="shared" si="9"/>
        <v>0</v>
      </c>
    </row>
    <row r="124" spans="1:13" ht="13.5">
      <c r="A124" s="25" t="s">
        <v>95</v>
      </c>
      <c r="B124" s="4">
        <v>2732669</v>
      </c>
      <c r="C124" s="3">
        <v>9713059</v>
      </c>
      <c r="D124" s="3">
        <v>1807079</v>
      </c>
      <c r="E124" s="3">
        <v>1802460</v>
      </c>
      <c r="F124" s="3">
        <v>1525340</v>
      </c>
      <c r="G124" s="3">
        <v>1285699</v>
      </c>
      <c r="H124" s="3">
        <v>978845</v>
      </c>
      <c r="I124" s="3">
        <v>667639</v>
      </c>
      <c r="J124" s="24">
        <v>1412533</v>
      </c>
      <c r="L124">
        <f t="shared" si="8"/>
        <v>20399983</v>
      </c>
      <c r="M124">
        <f t="shared" si="9"/>
        <v>21925323</v>
      </c>
    </row>
    <row r="125" spans="1:13" ht="13.5">
      <c r="A125" s="25" t="s">
        <v>96</v>
      </c>
      <c r="B125" s="4">
        <v>1336213</v>
      </c>
      <c r="C125" s="3">
        <v>3215924</v>
      </c>
      <c r="D125" s="3">
        <v>550364</v>
      </c>
      <c r="E125" s="3">
        <v>561765</v>
      </c>
      <c r="F125" s="3">
        <v>729790</v>
      </c>
      <c r="G125" s="3">
        <v>863474</v>
      </c>
      <c r="H125" s="3">
        <v>527247</v>
      </c>
      <c r="I125" s="3">
        <v>116725</v>
      </c>
      <c r="J125" s="24">
        <v>640926</v>
      </c>
      <c r="L125">
        <f t="shared" si="8"/>
        <v>7812638</v>
      </c>
      <c r="M125">
        <f t="shared" si="9"/>
        <v>8542428</v>
      </c>
    </row>
    <row r="126" spans="1:13" ht="13.5">
      <c r="A126" s="25" t="s">
        <v>97</v>
      </c>
      <c r="B126" s="4">
        <v>1396456</v>
      </c>
      <c r="C126" s="3">
        <v>6124222</v>
      </c>
      <c r="D126" s="3">
        <v>1215092</v>
      </c>
      <c r="E126" s="3">
        <v>1240695</v>
      </c>
      <c r="F126" s="3">
        <v>795550</v>
      </c>
      <c r="G126" s="3">
        <v>422215</v>
      </c>
      <c r="H126" s="3">
        <v>451598</v>
      </c>
      <c r="I126" s="3">
        <v>550914</v>
      </c>
      <c r="J126" s="24">
        <v>771607</v>
      </c>
      <c r="L126">
        <f t="shared" si="8"/>
        <v>12172799</v>
      </c>
      <c r="M126">
        <f t="shared" si="9"/>
        <v>12968349</v>
      </c>
    </row>
    <row r="127" spans="1:13" ht="13.5">
      <c r="A127" s="23" t="s">
        <v>98</v>
      </c>
      <c r="B127" s="4">
        <v>43482</v>
      </c>
      <c r="C127" s="3">
        <v>24787</v>
      </c>
      <c r="D127" s="3">
        <v>45763</v>
      </c>
      <c r="E127" s="3">
        <v>110896</v>
      </c>
      <c r="F127" s="3"/>
      <c r="G127" s="3">
        <v>54594</v>
      </c>
      <c r="H127" s="3">
        <v>17176</v>
      </c>
      <c r="I127" s="3"/>
      <c r="J127" s="24">
        <v>0</v>
      </c>
      <c r="L127">
        <f t="shared" si="8"/>
        <v>296698</v>
      </c>
      <c r="M127">
        <f t="shared" si="9"/>
        <v>296698</v>
      </c>
    </row>
    <row r="128" spans="1:13" ht="13.5">
      <c r="A128" s="23" t="s">
        <v>99</v>
      </c>
      <c r="B128" s="4"/>
      <c r="C128" s="3"/>
      <c r="D128" s="3"/>
      <c r="E128" s="3"/>
      <c r="F128" s="3"/>
      <c r="G128" s="3"/>
      <c r="H128" s="3"/>
      <c r="I128" s="3"/>
      <c r="J128" s="24">
        <v>0</v>
      </c>
      <c r="L128">
        <f t="shared" si="8"/>
        <v>0</v>
      </c>
      <c r="M128">
        <f t="shared" si="9"/>
        <v>0</v>
      </c>
    </row>
    <row r="129" spans="1:13" ht="13.5">
      <c r="A129" s="26" t="s">
        <v>100</v>
      </c>
      <c r="B129" s="4">
        <v>7420679</v>
      </c>
      <c r="C129" s="3">
        <f aca="true" t="shared" si="11" ref="C129:J129">C111+C113+C114+C115+C117+C118+C119+C124+C127</f>
        <v>43556460</v>
      </c>
      <c r="D129" s="3">
        <f t="shared" si="11"/>
        <v>9247782</v>
      </c>
      <c r="E129" s="3">
        <f t="shared" si="11"/>
        <v>10067470</v>
      </c>
      <c r="F129" s="3">
        <f t="shared" si="11"/>
        <v>6762959</v>
      </c>
      <c r="G129" s="3">
        <f t="shared" si="11"/>
        <v>4327021</v>
      </c>
      <c r="H129" s="3">
        <f t="shared" si="11"/>
        <v>2888248</v>
      </c>
      <c r="I129" s="3">
        <f t="shared" si="11"/>
        <v>3337494</v>
      </c>
      <c r="J129" s="24">
        <f t="shared" si="11"/>
        <v>3464313</v>
      </c>
      <c r="L129">
        <f t="shared" si="8"/>
        <v>84309467</v>
      </c>
      <c r="M129">
        <f t="shared" si="9"/>
        <v>91072426</v>
      </c>
    </row>
    <row r="130" spans="1:13" ht="13.5">
      <c r="A130" s="66"/>
      <c r="B130" s="65"/>
      <c r="C130" s="65"/>
      <c r="D130" s="65"/>
      <c r="E130" s="65"/>
      <c r="F130" s="65"/>
      <c r="G130" s="65"/>
      <c r="H130" s="65"/>
      <c r="I130" s="65"/>
      <c r="J130" s="67"/>
      <c r="L130">
        <f t="shared" si="8"/>
        <v>0</v>
      </c>
      <c r="M130">
        <f t="shared" si="9"/>
        <v>0</v>
      </c>
    </row>
    <row r="131" spans="1:13" ht="13.5">
      <c r="A131" s="23" t="s">
        <v>101</v>
      </c>
      <c r="B131" s="4">
        <v>2924192</v>
      </c>
      <c r="C131" s="3">
        <v>20502483</v>
      </c>
      <c r="D131" s="3">
        <v>4705494</v>
      </c>
      <c r="E131" s="3">
        <v>4970439</v>
      </c>
      <c r="F131" s="3">
        <v>3516913</v>
      </c>
      <c r="G131" s="3">
        <v>1941877</v>
      </c>
      <c r="H131" s="3">
        <v>1217321</v>
      </c>
      <c r="I131" s="3">
        <v>1556799</v>
      </c>
      <c r="J131" s="24">
        <v>1217321</v>
      </c>
      <c r="L131" s="64">
        <f t="shared" si="8"/>
        <v>39035926</v>
      </c>
      <c r="M131">
        <f t="shared" si="9"/>
        <v>42552839</v>
      </c>
    </row>
    <row r="132" spans="1:13" ht="13.5">
      <c r="A132" s="23" t="s">
        <v>102</v>
      </c>
      <c r="B132" s="12">
        <v>74.8</v>
      </c>
      <c r="C132" s="12">
        <v>80.1</v>
      </c>
      <c r="D132" s="13">
        <v>75.4</v>
      </c>
      <c r="E132" s="13">
        <v>74.1</v>
      </c>
      <c r="F132" s="13">
        <v>80.7</v>
      </c>
      <c r="G132" s="13">
        <v>76.1</v>
      </c>
      <c r="H132" s="13">
        <v>75.2</v>
      </c>
      <c r="I132" s="13">
        <v>72.2</v>
      </c>
      <c r="J132" s="31">
        <v>75.2</v>
      </c>
      <c r="L132">
        <f t="shared" si="8"/>
        <v>603.0999999999999</v>
      </c>
      <c r="M132">
        <f t="shared" si="9"/>
        <v>683.8000000000001</v>
      </c>
    </row>
    <row r="133" spans="1:13" ht="13.5">
      <c r="A133" s="23" t="s">
        <v>103</v>
      </c>
      <c r="B133" s="4">
        <v>4433657</v>
      </c>
      <c r="C133" s="3">
        <v>29382688</v>
      </c>
      <c r="D133" s="3">
        <v>7299889</v>
      </c>
      <c r="E133" s="3">
        <v>7530432</v>
      </c>
      <c r="F133" s="3">
        <v>4661930</v>
      </c>
      <c r="G133" s="3">
        <v>2893244</v>
      </c>
      <c r="H133" s="3">
        <v>2082906</v>
      </c>
      <c r="I133" s="3">
        <v>1556799</v>
      </c>
      <c r="J133" s="24">
        <v>2082906</v>
      </c>
      <c r="L133">
        <f aca="true" t="shared" si="12" ref="L133:L196">SUM(B133:E133)+SUM(G133:J133)</f>
        <v>57262521</v>
      </c>
      <c r="M133">
        <f aca="true" t="shared" si="13" ref="M133:M196">SUM(B133:J133)</f>
        <v>61924451</v>
      </c>
    </row>
    <row r="134" spans="1:13" ht="13.5">
      <c r="A134" s="3" t="s">
        <v>104</v>
      </c>
      <c r="B134" s="7">
        <v>95.8</v>
      </c>
      <c r="C134" s="7">
        <v>100.2</v>
      </c>
      <c r="D134" s="13">
        <v>97.2</v>
      </c>
      <c r="E134" s="13">
        <v>97.4</v>
      </c>
      <c r="F134" s="13">
        <v>97.3</v>
      </c>
      <c r="G134" s="6" t="s">
        <v>195</v>
      </c>
      <c r="H134" s="13">
        <v>98.3</v>
      </c>
      <c r="I134" s="13">
        <v>96.7</v>
      </c>
      <c r="J134" s="13">
        <v>98.3</v>
      </c>
      <c r="L134">
        <f t="shared" si="12"/>
        <v>683.9000000000001</v>
      </c>
      <c r="M134">
        <f t="shared" si="13"/>
        <v>781.2</v>
      </c>
    </row>
    <row r="135" spans="1:10" ht="13.5">
      <c r="A135" s="65"/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1:10" ht="13.5">
      <c r="A136" s="55" t="s">
        <v>105</v>
      </c>
      <c r="B136" s="56"/>
      <c r="C136" s="57"/>
      <c r="D136" s="57"/>
      <c r="E136" s="57"/>
      <c r="F136" s="57"/>
      <c r="G136" s="57"/>
      <c r="H136" s="57"/>
      <c r="I136" s="57"/>
      <c r="J136" s="58"/>
    </row>
    <row r="137" spans="1:13" ht="13.5">
      <c r="A137" s="47" t="s">
        <v>106</v>
      </c>
      <c r="B137" s="59">
        <v>92463</v>
      </c>
      <c r="C137" s="49">
        <v>322913</v>
      </c>
      <c r="D137" s="49">
        <v>128346</v>
      </c>
      <c r="E137" s="49">
        <v>125079</v>
      </c>
      <c r="F137" s="49">
        <v>102850</v>
      </c>
      <c r="G137" s="49">
        <v>71123</v>
      </c>
      <c r="H137" s="49">
        <v>30956</v>
      </c>
      <c r="I137" s="49">
        <v>49484</v>
      </c>
      <c r="J137" s="50">
        <v>30956</v>
      </c>
      <c r="L137">
        <f t="shared" si="12"/>
        <v>851320</v>
      </c>
      <c r="M137">
        <f t="shared" si="13"/>
        <v>954170</v>
      </c>
    </row>
    <row r="138" spans="1:13" ht="13.5">
      <c r="A138" s="23" t="s">
        <v>107</v>
      </c>
      <c r="B138" s="14">
        <v>606052</v>
      </c>
      <c r="C138" s="3">
        <v>4223434</v>
      </c>
      <c r="D138" s="3">
        <v>1187761</v>
      </c>
      <c r="E138" s="3">
        <v>2073506</v>
      </c>
      <c r="F138" s="3">
        <v>1179329</v>
      </c>
      <c r="G138" s="3">
        <v>536111</v>
      </c>
      <c r="H138" s="3">
        <v>479638</v>
      </c>
      <c r="I138" s="3">
        <v>601484</v>
      </c>
      <c r="J138" s="24">
        <v>479638</v>
      </c>
      <c r="L138">
        <f t="shared" si="12"/>
        <v>10187624</v>
      </c>
      <c r="M138">
        <f t="shared" si="13"/>
        <v>11366953</v>
      </c>
    </row>
    <row r="139" spans="1:13" ht="13.5">
      <c r="A139" s="23" t="s">
        <v>108</v>
      </c>
      <c r="B139" s="14">
        <v>1095544</v>
      </c>
      <c r="C139" s="3">
        <v>7932945</v>
      </c>
      <c r="D139" s="3">
        <v>1608422</v>
      </c>
      <c r="E139" s="3">
        <v>1489771</v>
      </c>
      <c r="F139" s="3">
        <v>1620842</v>
      </c>
      <c r="G139" s="3">
        <v>666725</v>
      </c>
      <c r="H139" s="3">
        <v>756821</v>
      </c>
      <c r="I139" s="3">
        <v>475378</v>
      </c>
      <c r="J139" s="24">
        <v>756821</v>
      </c>
      <c r="L139">
        <f t="shared" si="12"/>
        <v>14782427</v>
      </c>
      <c r="M139">
        <f t="shared" si="13"/>
        <v>16403269</v>
      </c>
    </row>
    <row r="140" spans="1:13" ht="13.5">
      <c r="A140" s="23" t="s">
        <v>109</v>
      </c>
      <c r="B140" s="14">
        <v>258011</v>
      </c>
      <c r="C140" s="3">
        <v>2553951</v>
      </c>
      <c r="D140" s="3">
        <v>948441</v>
      </c>
      <c r="E140" s="3">
        <v>514856</v>
      </c>
      <c r="F140" s="3">
        <v>378488</v>
      </c>
      <c r="G140" s="3">
        <v>588698</v>
      </c>
      <c r="H140" s="3">
        <v>262710</v>
      </c>
      <c r="I140" s="3">
        <v>533096</v>
      </c>
      <c r="J140" s="24">
        <v>262710</v>
      </c>
      <c r="L140">
        <f t="shared" si="12"/>
        <v>5922473</v>
      </c>
      <c r="M140">
        <f t="shared" si="13"/>
        <v>6300961</v>
      </c>
    </row>
    <row r="141" spans="1:13" ht="13.5">
      <c r="A141" s="23" t="s">
        <v>110</v>
      </c>
      <c r="B141" s="14"/>
      <c r="C141" s="3">
        <v>240786</v>
      </c>
      <c r="D141" s="3">
        <v>24801</v>
      </c>
      <c r="E141" s="3">
        <v>0</v>
      </c>
      <c r="F141" s="3">
        <v>35246</v>
      </c>
      <c r="G141" s="3"/>
      <c r="H141" s="3"/>
      <c r="I141" s="3">
        <v>6</v>
      </c>
      <c r="J141" s="24"/>
      <c r="L141">
        <f t="shared" si="12"/>
        <v>265593</v>
      </c>
      <c r="M141">
        <f t="shared" si="13"/>
        <v>300839</v>
      </c>
    </row>
    <row r="142" spans="1:13" ht="13.5">
      <c r="A142" s="23" t="s">
        <v>111</v>
      </c>
      <c r="B142" s="14">
        <v>523186</v>
      </c>
      <c r="C142" s="3">
        <v>2681246</v>
      </c>
      <c r="D142" s="3">
        <v>562284</v>
      </c>
      <c r="E142" s="3">
        <v>883972</v>
      </c>
      <c r="F142" s="3">
        <v>398793</v>
      </c>
      <c r="G142" s="3">
        <v>731390</v>
      </c>
      <c r="H142" s="3">
        <v>220345</v>
      </c>
      <c r="I142" s="3">
        <v>400394</v>
      </c>
      <c r="J142" s="24">
        <v>220345</v>
      </c>
      <c r="L142">
        <f t="shared" si="12"/>
        <v>6223162</v>
      </c>
      <c r="M142">
        <f t="shared" si="13"/>
        <v>6621955</v>
      </c>
    </row>
    <row r="143" spans="1:13" ht="13.5">
      <c r="A143" s="23" t="s">
        <v>112</v>
      </c>
      <c r="B143" s="14">
        <v>264266</v>
      </c>
      <c r="C143" s="3">
        <v>4625819</v>
      </c>
      <c r="D143" s="3">
        <v>375343</v>
      </c>
      <c r="E143" s="3">
        <v>484713</v>
      </c>
      <c r="F143" s="3">
        <v>428820</v>
      </c>
      <c r="G143" s="3">
        <v>52983</v>
      </c>
      <c r="H143" s="3">
        <v>94117</v>
      </c>
      <c r="I143" s="3">
        <v>142482</v>
      </c>
      <c r="J143" s="24">
        <v>94117</v>
      </c>
      <c r="L143">
        <f t="shared" si="12"/>
        <v>6133840</v>
      </c>
      <c r="M143">
        <f t="shared" si="13"/>
        <v>6562660</v>
      </c>
    </row>
    <row r="144" spans="1:13" ht="13.5">
      <c r="A144" s="23" t="s">
        <v>113</v>
      </c>
      <c r="B144" s="14">
        <v>741503</v>
      </c>
      <c r="C144" s="3">
        <v>8872099</v>
      </c>
      <c r="D144" s="3">
        <v>1450919</v>
      </c>
      <c r="E144" s="3">
        <v>1897599</v>
      </c>
      <c r="F144" s="3">
        <v>858622</v>
      </c>
      <c r="G144" s="3">
        <v>529530</v>
      </c>
      <c r="H144" s="3">
        <v>124665</v>
      </c>
      <c r="I144" s="3">
        <v>335874</v>
      </c>
      <c r="J144" s="24">
        <v>124665</v>
      </c>
      <c r="L144">
        <f t="shared" si="12"/>
        <v>14076854</v>
      </c>
      <c r="M144">
        <f t="shared" si="13"/>
        <v>14935476</v>
      </c>
    </row>
    <row r="145" spans="1:13" ht="13.5">
      <c r="A145" s="23" t="s">
        <v>114</v>
      </c>
      <c r="B145" s="14">
        <v>256321</v>
      </c>
      <c r="C145" s="3">
        <v>1052472</v>
      </c>
      <c r="D145" s="3">
        <v>305522</v>
      </c>
      <c r="E145" s="3">
        <v>338247</v>
      </c>
      <c r="F145" s="3">
        <v>269234</v>
      </c>
      <c r="G145" s="3">
        <v>135329</v>
      </c>
      <c r="H145" s="3">
        <v>69492</v>
      </c>
      <c r="I145" s="3">
        <v>102627</v>
      </c>
      <c r="J145" s="24">
        <v>69492</v>
      </c>
      <c r="L145">
        <f t="shared" si="12"/>
        <v>2329502</v>
      </c>
      <c r="M145">
        <f t="shared" si="13"/>
        <v>2598736</v>
      </c>
    </row>
    <row r="146" spans="1:13" ht="13.5">
      <c r="A146" s="23" t="s">
        <v>115</v>
      </c>
      <c r="B146" s="14">
        <v>2748188</v>
      </c>
      <c r="C146" s="3">
        <v>4188394</v>
      </c>
      <c r="D146" s="3">
        <v>1367176</v>
      </c>
      <c r="E146" s="3">
        <v>1107313</v>
      </c>
      <c r="F146" s="3">
        <v>634074</v>
      </c>
      <c r="G146" s="3">
        <v>334767</v>
      </c>
      <c r="H146" s="3">
        <v>820898</v>
      </c>
      <c r="I146" s="3">
        <v>329902</v>
      </c>
      <c r="J146" s="24">
        <v>820898</v>
      </c>
      <c r="L146">
        <f t="shared" si="12"/>
        <v>11717536</v>
      </c>
      <c r="M146">
        <f t="shared" si="13"/>
        <v>12351610</v>
      </c>
    </row>
    <row r="147" spans="1:13" ht="13.5">
      <c r="A147" s="23" t="s">
        <v>116</v>
      </c>
      <c r="B147" s="14">
        <v>43482</v>
      </c>
      <c r="C147" s="3">
        <v>24787</v>
      </c>
      <c r="D147" s="3">
        <v>45763</v>
      </c>
      <c r="E147" s="3">
        <v>110896</v>
      </c>
      <c r="F147" s="3"/>
      <c r="G147" s="3">
        <v>54494</v>
      </c>
      <c r="H147" s="3">
        <v>0</v>
      </c>
      <c r="I147" s="3"/>
      <c r="J147" s="24">
        <v>0</v>
      </c>
      <c r="L147">
        <f t="shared" si="12"/>
        <v>279422</v>
      </c>
      <c r="M147">
        <f t="shared" si="13"/>
        <v>279422</v>
      </c>
    </row>
    <row r="148" spans="1:13" ht="13.5">
      <c r="A148" s="23" t="s">
        <v>117</v>
      </c>
      <c r="B148" s="14">
        <v>791663</v>
      </c>
      <c r="C148" s="3">
        <v>6837614</v>
      </c>
      <c r="D148" s="3">
        <v>1137236</v>
      </c>
      <c r="E148" s="3">
        <v>1041899</v>
      </c>
      <c r="F148" s="3">
        <v>856661</v>
      </c>
      <c r="G148" s="3">
        <v>625871</v>
      </c>
      <c r="H148" s="3">
        <v>604671</v>
      </c>
      <c r="I148" s="3">
        <v>366767</v>
      </c>
      <c r="J148" s="24">
        <v>604671</v>
      </c>
      <c r="L148">
        <f t="shared" si="12"/>
        <v>12010392</v>
      </c>
      <c r="M148">
        <f t="shared" si="13"/>
        <v>12867053</v>
      </c>
    </row>
    <row r="149" spans="1:13" ht="13.5">
      <c r="A149" s="23" t="s">
        <v>118</v>
      </c>
      <c r="B149" s="14"/>
      <c r="C149" s="3"/>
      <c r="D149" s="3">
        <v>105768</v>
      </c>
      <c r="E149" s="3"/>
      <c r="F149" s="3"/>
      <c r="G149" s="3"/>
      <c r="H149" s="3"/>
      <c r="I149" s="3"/>
      <c r="J149" s="24"/>
      <c r="L149">
        <f t="shared" si="12"/>
        <v>105768</v>
      </c>
      <c r="M149">
        <f t="shared" si="13"/>
        <v>105768</v>
      </c>
    </row>
    <row r="150" spans="1:13" ht="13.5">
      <c r="A150" s="23" t="s">
        <v>91</v>
      </c>
      <c r="B150" s="14"/>
      <c r="C150" s="3"/>
      <c r="D150" s="3"/>
      <c r="E150" s="3">
        <v>0</v>
      </c>
      <c r="F150" s="3"/>
      <c r="G150" s="3"/>
      <c r="H150" s="3"/>
      <c r="I150" s="3"/>
      <c r="J150" s="24"/>
      <c r="L150">
        <f t="shared" si="12"/>
        <v>0</v>
      </c>
      <c r="M150">
        <f t="shared" si="13"/>
        <v>0</v>
      </c>
    </row>
    <row r="151" spans="1:13" ht="13.5">
      <c r="A151" s="26" t="s">
        <v>100</v>
      </c>
      <c r="B151" s="14">
        <v>7420679</v>
      </c>
      <c r="C151" s="3">
        <f aca="true" t="shared" si="14" ref="C151:J151">SUM(C137:C148)</f>
        <v>43556460</v>
      </c>
      <c r="D151" s="3">
        <f>SUM(D137:D149)</f>
        <v>9247782</v>
      </c>
      <c r="E151" s="3">
        <f t="shared" si="14"/>
        <v>10067851</v>
      </c>
      <c r="F151" s="3">
        <f t="shared" si="14"/>
        <v>6762959</v>
      </c>
      <c r="G151" s="3">
        <f t="shared" si="14"/>
        <v>4327021</v>
      </c>
      <c r="H151" s="3">
        <f t="shared" si="14"/>
        <v>3464313</v>
      </c>
      <c r="I151" s="3">
        <f t="shared" si="14"/>
        <v>3337494</v>
      </c>
      <c r="J151" s="24">
        <f t="shared" si="14"/>
        <v>3464313</v>
      </c>
      <c r="L151">
        <f t="shared" si="12"/>
        <v>84885913</v>
      </c>
      <c r="M151">
        <f t="shared" si="13"/>
        <v>91648872</v>
      </c>
    </row>
    <row r="152" spans="1:10" ht="13.5">
      <c r="A152" s="69"/>
      <c r="B152" s="70"/>
      <c r="C152" s="70"/>
      <c r="D152" s="70"/>
      <c r="E152" s="70"/>
      <c r="F152" s="70"/>
      <c r="G152" s="70"/>
      <c r="H152" s="70"/>
      <c r="I152" s="70"/>
      <c r="J152" s="71"/>
    </row>
    <row r="153" spans="1:10" ht="13.5">
      <c r="A153" s="51" t="s">
        <v>119</v>
      </c>
      <c r="B153" s="52"/>
      <c r="C153" s="53"/>
      <c r="D153" s="53"/>
      <c r="E153" s="53"/>
      <c r="F153" s="53"/>
      <c r="G153" s="53"/>
      <c r="H153" s="53"/>
      <c r="I153" s="53"/>
      <c r="J153" s="54"/>
    </row>
    <row r="154" spans="1:13" ht="13.5">
      <c r="A154" s="47" t="s">
        <v>183</v>
      </c>
      <c r="B154" s="48"/>
      <c r="C154" s="49">
        <v>1502</v>
      </c>
      <c r="D154" s="49">
        <v>30664</v>
      </c>
      <c r="E154" s="49">
        <v>22828</v>
      </c>
      <c r="F154" s="49">
        <v>819</v>
      </c>
      <c r="G154" s="49"/>
      <c r="H154" s="49"/>
      <c r="I154" s="49"/>
      <c r="J154" s="50"/>
      <c r="L154">
        <f t="shared" si="12"/>
        <v>54994</v>
      </c>
      <c r="M154">
        <f t="shared" si="13"/>
        <v>55813</v>
      </c>
    </row>
    <row r="155" spans="1:13" ht="13.5">
      <c r="A155" s="23" t="s">
        <v>120</v>
      </c>
      <c r="B155" s="4">
        <v>57677</v>
      </c>
      <c r="C155" s="3">
        <v>-17513</v>
      </c>
      <c r="D155" s="3">
        <v>114512</v>
      </c>
      <c r="E155" s="3">
        <v>70541</v>
      </c>
      <c r="F155" s="3">
        <v>22383</v>
      </c>
      <c r="G155" s="3">
        <v>32115</v>
      </c>
      <c r="H155" s="3">
        <v>22149</v>
      </c>
      <c r="I155" s="3">
        <v>98940</v>
      </c>
      <c r="J155" s="24">
        <v>22149</v>
      </c>
      <c r="L155">
        <f t="shared" si="12"/>
        <v>400570</v>
      </c>
      <c r="M155">
        <f t="shared" si="13"/>
        <v>422953</v>
      </c>
    </row>
    <row r="156" spans="1:13" ht="13.5">
      <c r="A156" s="23" t="s">
        <v>121</v>
      </c>
      <c r="B156" s="4"/>
      <c r="C156" s="3"/>
      <c r="D156" s="3">
        <v>1342</v>
      </c>
      <c r="E156" s="3"/>
      <c r="F156" s="3"/>
      <c r="G156" s="3"/>
      <c r="H156" s="3">
        <v>8583</v>
      </c>
      <c r="I156" s="3"/>
      <c r="J156" s="24">
        <v>8583</v>
      </c>
      <c r="L156">
        <f t="shared" si="12"/>
        <v>18508</v>
      </c>
      <c r="M156">
        <f t="shared" si="13"/>
        <v>18508</v>
      </c>
    </row>
    <row r="157" spans="1:13" ht="13.5">
      <c r="A157" s="23" t="s">
        <v>122</v>
      </c>
      <c r="B157" s="4"/>
      <c r="C157" s="3"/>
      <c r="D157" s="3"/>
      <c r="E157" s="3"/>
      <c r="F157" s="3"/>
      <c r="G157" s="3"/>
      <c r="H157" s="3"/>
      <c r="I157" s="3"/>
      <c r="J157" s="24"/>
      <c r="L157">
        <f t="shared" si="12"/>
        <v>0</v>
      </c>
      <c r="M157">
        <f t="shared" si="13"/>
        <v>0</v>
      </c>
    </row>
    <row r="158" spans="1:13" ht="13.5">
      <c r="A158" s="23" t="s">
        <v>123</v>
      </c>
      <c r="B158" s="4">
        <v>0</v>
      </c>
      <c r="C158" s="3">
        <v>26</v>
      </c>
      <c r="D158" s="3"/>
      <c r="E158" s="3">
        <v>0</v>
      </c>
      <c r="F158" s="3">
        <v>0</v>
      </c>
      <c r="G158" s="3"/>
      <c r="H158" s="3">
        <v>14075</v>
      </c>
      <c r="I158" s="3">
        <v>19091</v>
      </c>
      <c r="J158" s="24">
        <v>14075</v>
      </c>
      <c r="L158">
        <f t="shared" si="12"/>
        <v>47267</v>
      </c>
      <c r="M158">
        <f t="shared" si="13"/>
        <v>47267</v>
      </c>
    </row>
    <row r="159" spans="1:13" ht="13.5">
      <c r="A159" s="23" t="s">
        <v>184</v>
      </c>
      <c r="B159" s="4"/>
      <c r="C159" s="3">
        <v>1010</v>
      </c>
      <c r="D159" s="3"/>
      <c r="E159" s="3"/>
      <c r="F159" s="3"/>
      <c r="G159" s="3"/>
      <c r="H159" s="3"/>
      <c r="I159" s="3"/>
      <c r="J159" s="24"/>
      <c r="L159">
        <f t="shared" si="12"/>
        <v>1010</v>
      </c>
      <c r="M159">
        <f t="shared" si="13"/>
        <v>1010</v>
      </c>
    </row>
    <row r="160" spans="1:13" ht="13.5">
      <c r="A160" s="23" t="s">
        <v>124</v>
      </c>
      <c r="B160" s="14">
        <v>-488</v>
      </c>
      <c r="C160" s="3"/>
      <c r="D160" s="3">
        <v>31043</v>
      </c>
      <c r="E160" s="3">
        <v>47085</v>
      </c>
      <c r="F160" s="3"/>
      <c r="G160" s="3"/>
      <c r="H160" s="3">
        <v>7247</v>
      </c>
      <c r="I160" s="3"/>
      <c r="J160" s="24">
        <v>7247</v>
      </c>
      <c r="L160">
        <f t="shared" si="12"/>
        <v>92134</v>
      </c>
      <c r="M160">
        <f t="shared" si="13"/>
        <v>92134</v>
      </c>
    </row>
    <row r="161" spans="1:13" ht="13.5">
      <c r="A161" s="23" t="s">
        <v>125</v>
      </c>
      <c r="B161" s="4">
        <v>8603</v>
      </c>
      <c r="C161" s="3"/>
      <c r="D161" s="3"/>
      <c r="E161" s="3"/>
      <c r="F161" s="3"/>
      <c r="G161" s="3">
        <v>47246</v>
      </c>
      <c r="H161" s="3"/>
      <c r="I161" s="3">
        <v>13582</v>
      </c>
      <c r="J161" s="24"/>
      <c r="L161">
        <f t="shared" si="12"/>
        <v>69431</v>
      </c>
      <c r="M161">
        <f t="shared" si="13"/>
        <v>69431</v>
      </c>
    </row>
    <row r="162" spans="1:13" ht="13.5">
      <c r="A162" s="23" t="s">
        <v>126</v>
      </c>
      <c r="B162" s="4">
        <v>16986</v>
      </c>
      <c r="C162" s="3"/>
      <c r="D162" s="3"/>
      <c r="E162" s="3"/>
      <c r="F162" s="3"/>
      <c r="G162" s="3"/>
      <c r="H162" s="3"/>
      <c r="I162" s="3"/>
      <c r="J162" s="24"/>
      <c r="L162">
        <f t="shared" si="12"/>
        <v>16986</v>
      </c>
      <c r="M162">
        <f t="shared" si="13"/>
        <v>16986</v>
      </c>
    </row>
    <row r="163" spans="1:13" ht="13.5">
      <c r="A163" s="23" t="s">
        <v>185</v>
      </c>
      <c r="B163" s="4"/>
      <c r="C163" s="3">
        <v>233941</v>
      </c>
      <c r="D163" s="3">
        <v>0</v>
      </c>
      <c r="E163" s="3">
        <v>17631</v>
      </c>
      <c r="F163" s="3">
        <v>20</v>
      </c>
      <c r="G163" s="3">
        <v>97600</v>
      </c>
      <c r="H163" s="3">
        <v>7247</v>
      </c>
      <c r="I163" s="3"/>
      <c r="J163" s="24">
        <v>1747</v>
      </c>
      <c r="L163">
        <f t="shared" si="12"/>
        <v>358166</v>
      </c>
      <c r="M163">
        <f t="shared" si="13"/>
        <v>358186</v>
      </c>
    </row>
    <row r="164" spans="1:13" ht="13.5">
      <c r="A164" s="23" t="s">
        <v>127</v>
      </c>
      <c r="B164" s="4">
        <v>43648</v>
      </c>
      <c r="C164" s="3"/>
      <c r="D164" s="3"/>
      <c r="E164" s="3"/>
      <c r="F164" s="3"/>
      <c r="G164" s="3"/>
      <c r="H164" s="3"/>
      <c r="I164" s="3"/>
      <c r="J164" s="24"/>
      <c r="L164">
        <f t="shared" si="12"/>
        <v>43648</v>
      </c>
      <c r="M164">
        <f t="shared" si="13"/>
        <v>43648</v>
      </c>
    </row>
    <row r="165" spans="1:13" ht="13.5">
      <c r="A165" s="23" t="s">
        <v>128</v>
      </c>
      <c r="B165" s="4">
        <v>12894</v>
      </c>
      <c r="C165" s="3">
        <v>-56488</v>
      </c>
      <c r="D165" s="3"/>
      <c r="E165" s="3">
        <v>3452</v>
      </c>
      <c r="F165" s="3"/>
      <c r="G165" s="3"/>
      <c r="H165" s="3"/>
      <c r="I165" s="3">
        <v>9920</v>
      </c>
      <c r="J165" s="24"/>
      <c r="L165">
        <f t="shared" si="12"/>
        <v>-30222</v>
      </c>
      <c r="M165">
        <f t="shared" si="13"/>
        <v>-30222</v>
      </c>
    </row>
    <row r="166" spans="1:13" ht="13.5">
      <c r="A166" s="23" t="s">
        <v>186</v>
      </c>
      <c r="B166" s="4"/>
      <c r="C166" s="3">
        <v>166</v>
      </c>
      <c r="D166" s="3"/>
      <c r="E166" s="3"/>
      <c r="F166" s="3"/>
      <c r="G166" s="3"/>
      <c r="H166" s="3"/>
      <c r="I166" s="3"/>
      <c r="J166" s="24"/>
      <c r="L166">
        <f t="shared" si="12"/>
        <v>166</v>
      </c>
      <c r="M166">
        <f t="shared" si="13"/>
        <v>166</v>
      </c>
    </row>
    <row r="167" spans="1:13" ht="13.5">
      <c r="A167" s="23" t="s">
        <v>187</v>
      </c>
      <c r="B167" s="4"/>
      <c r="C167" s="3">
        <v>31</v>
      </c>
      <c r="D167" s="3"/>
      <c r="E167" s="3"/>
      <c r="F167" s="3"/>
      <c r="G167" s="3"/>
      <c r="H167" s="3"/>
      <c r="I167" s="3"/>
      <c r="J167" s="24"/>
      <c r="L167">
        <f t="shared" si="12"/>
        <v>31</v>
      </c>
      <c r="M167">
        <f t="shared" si="13"/>
        <v>31</v>
      </c>
    </row>
    <row r="168" spans="1:13" ht="13.5">
      <c r="A168" s="23" t="s">
        <v>188</v>
      </c>
      <c r="B168" s="4"/>
      <c r="C168" s="3">
        <v>101</v>
      </c>
      <c r="D168" s="3"/>
      <c r="E168" s="3">
        <v>1553</v>
      </c>
      <c r="F168" s="3"/>
      <c r="G168" s="3">
        <v>270740</v>
      </c>
      <c r="H168" s="3"/>
      <c r="I168" s="3"/>
      <c r="J168" s="24"/>
      <c r="L168">
        <f t="shared" si="12"/>
        <v>272394</v>
      </c>
      <c r="M168">
        <f t="shared" si="13"/>
        <v>272394</v>
      </c>
    </row>
    <row r="169" spans="1:13" ht="13.5">
      <c r="A169" s="23" t="s">
        <v>196</v>
      </c>
      <c r="B169" s="4"/>
      <c r="C169" s="3"/>
      <c r="D169" s="3">
        <v>50320</v>
      </c>
      <c r="E169" s="3"/>
      <c r="F169" s="3"/>
      <c r="G169" s="3">
        <v>92508</v>
      </c>
      <c r="H169" s="3"/>
      <c r="I169" s="3"/>
      <c r="J169" s="24"/>
      <c r="L169">
        <f t="shared" si="12"/>
        <v>142828</v>
      </c>
      <c r="M169">
        <f t="shared" si="13"/>
        <v>142828</v>
      </c>
    </row>
    <row r="170" spans="1:10" ht="13.5">
      <c r="A170" s="66"/>
      <c r="B170" s="65"/>
      <c r="C170" s="65"/>
      <c r="D170" s="65"/>
      <c r="E170" s="65"/>
      <c r="F170" s="65"/>
      <c r="G170" s="65"/>
      <c r="H170" s="65"/>
      <c r="I170" s="65"/>
      <c r="J170" s="67"/>
    </row>
    <row r="171" spans="1:10" ht="13.5">
      <c r="A171" s="27" t="s">
        <v>129</v>
      </c>
      <c r="B171" s="4"/>
      <c r="C171" s="3"/>
      <c r="D171" s="3"/>
      <c r="E171" s="3"/>
      <c r="F171" s="3"/>
      <c r="G171" s="3"/>
      <c r="H171" s="3"/>
      <c r="I171" s="3"/>
      <c r="J171" s="24"/>
    </row>
    <row r="172" spans="1:13" ht="13.5">
      <c r="A172" s="23" t="s">
        <v>130</v>
      </c>
      <c r="B172" s="4">
        <v>43754</v>
      </c>
      <c r="C172" s="3">
        <v>-17513</v>
      </c>
      <c r="D172" s="3">
        <v>49110</v>
      </c>
      <c r="E172" s="3">
        <v>55770</v>
      </c>
      <c r="F172" s="3">
        <v>22383</v>
      </c>
      <c r="G172" s="3">
        <v>36324</v>
      </c>
      <c r="H172" s="3">
        <v>18857</v>
      </c>
      <c r="I172" s="3">
        <v>43440</v>
      </c>
      <c r="J172" s="24">
        <v>18857</v>
      </c>
      <c r="L172">
        <f t="shared" si="12"/>
        <v>248599</v>
      </c>
      <c r="M172">
        <f t="shared" si="13"/>
        <v>270982</v>
      </c>
    </row>
    <row r="173" spans="1:13" ht="13.5">
      <c r="A173" s="23" t="s">
        <v>131</v>
      </c>
      <c r="B173" s="4">
        <v>3172</v>
      </c>
      <c r="C173" s="3">
        <v>22699</v>
      </c>
      <c r="D173" s="3">
        <v>9528</v>
      </c>
      <c r="E173" s="3">
        <v>4473</v>
      </c>
      <c r="F173" s="3">
        <v>4864</v>
      </c>
      <c r="G173" s="3">
        <v>34287</v>
      </c>
      <c r="H173" s="3">
        <v>-1612</v>
      </c>
      <c r="I173" s="3">
        <v>-2843</v>
      </c>
      <c r="J173" s="24">
        <v>-1612</v>
      </c>
      <c r="L173">
        <f t="shared" si="12"/>
        <v>68092</v>
      </c>
      <c r="M173">
        <f t="shared" si="13"/>
        <v>72956</v>
      </c>
    </row>
    <row r="174" spans="1:13" ht="13.5">
      <c r="A174" s="23" t="s">
        <v>132</v>
      </c>
      <c r="B174" s="14">
        <v>-10580</v>
      </c>
      <c r="C174" s="3">
        <v>-62749</v>
      </c>
      <c r="D174" s="3">
        <v>-52270</v>
      </c>
      <c r="E174" s="3">
        <v>2937</v>
      </c>
      <c r="F174" s="3">
        <v>16991</v>
      </c>
      <c r="G174" s="3"/>
      <c r="H174" s="3">
        <v>-1680</v>
      </c>
      <c r="I174" s="3">
        <v>-1871</v>
      </c>
      <c r="J174" s="24">
        <v>-1680</v>
      </c>
      <c r="L174">
        <f t="shared" si="12"/>
        <v>-127893</v>
      </c>
      <c r="M174">
        <f t="shared" si="13"/>
        <v>-110902</v>
      </c>
    </row>
    <row r="175" spans="1:13" ht="13.5">
      <c r="A175" s="23" t="s">
        <v>133</v>
      </c>
      <c r="B175" s="4">
        <v>29510</v>
      </c>
      <c r="C175" s="3">
        <v>403132</v>
      </c>
      <c r="D175" s="3">
        <v>106228</v>
      </c>
      <c r="E175" s="3">
        <v>95532</v>
      </c>
      <c r="F175" s="3">
        <v>64465</v>
      </c>
      <c r="G175" s="3"/>
      <c r="H175" s="3">
        <v>19765</v>
      </c>
      <c r="I175" s="3">
        <v>29096</v>
      </c>
      <c r="J175" s="24">
        <v>19765</v>
      </c>
      <c r="L175">
        <f t="shared" si="12"/>
        <v>703028</v>
      </c>
      <c r="M175">
        <f t="shared" si="13"/>
        <v>767493</v>
      </c>
    </row>
    <row r="176" spans="1:13" ht="13.5">
      <c r="A176" s="23" t="s">
        <v>134</v>
      </c>
      <c r="B176" s="4">
        <v>1865</v>
      </c>
      <c r="C176" s="3">
        <v>21019</v>
      </c>
      <c r="D176" s="3">
        <v>4278</v>
      </c>
      <c r="E176" s="3">
        <v>4249</v>
      </c>
      <c r="F176" s="3">
        <v>2733</v>
      </c>
      <c r="G176" s="3">
        <v>1063</v>
      </c>
      <c r="H176" s="3">
        <v>447</v>
      </c>
      <c r="I176" s="3">
        <v>720</v>
      </c>
      <c r="J176" s="24">
        <v>447</v>
      </c>
      <c r="L176">
        <f t="shared" si="12"/>
        <v>34088</v>
      </c>
      <c r="M176">
        <f t="shared" si="13"/>
        <v>36821</v>
      </c>
    </row>
    <row r="177" spans="1:13" ht="13.5">
      <c r="A177" s="25" t="s">
        <v>135</v>
      </c>
      <c r="B177" s="4">
        <v>238</v>
      </c>
      <c r="C177" s="3">
        <v>2591</v>
      </c>
      <c r="D177" s="3">
        <v>871</v>
      </c>
      <c r="E177" s="3">
        <v>780</v>
      </c>
      <c r="F177" s="3">
        <v>629</v>
      </c>
      <c r="G177" s="3"/>
      <c r="H177" s="3">
        <v>75</v>
      </c>
      <c r="I177" s="3">
        <v>138</v>
      </c>
      <c r="J177" s="24">
        <v>75</v>
      </c>
      <c r="L177">
        <f t="shared" si="12"/>
        <v>4768</v>
      </c>
      <c r="M177">
        <f t="shared" si="13"/>
        <v>5397</v>
      </c>
    </row>
    <row r="178" spans="1:13" ht="13.5">
      <c r="A178" s="23" t="s">
        <v>136</v>
      </c>
      <c r="B178" s="4">
        <v>4256</v>
      </c>
      <c r="C178" s="3">
        <v>39686</v>
      </c>
      <c r="D178" s="3">
        <v>8268</v>
      </c>
      <c r="E178" s="3">
        <v>8776</v>
      </c>
      <c r="F178" s="3">
        <v>5536</v>
      </c>
      <c r="G178" s="3"/>
      <c r="H178" s="3">
        <v>922</v>
      </c>
      <c r="I178" s="3">
        <v>1489</v>
      </c>
      <c r="J178" s="24">
        <v>922</v>
      </c>
      <c r="L178">
        <f t="shared" si="12"/>
        <v>64319</v>
      </c>
      <c r="M178">
        <f t="shared" si="13"/>
        <v>69855</v>
      </c>
    </row>
    <row r="179" spans="1:13" ht="13.5">
      <c r="A179" s="23" t="s">
        <v>137</v>
      </c>
      <c r="B179" s="4">
        <v>534</v>
      </c>
      <c r="C179" s="3">
        <v>5908</v>
      </c>
      <c r="D179" s="3">
        <v>1290</v>
      </c>
      <c r="E179" s="3">
        <v>1249</v>
      </c>
      <c r="F179" s="3">
        <v>950</v>
      </c>
      <c r="G179" s="3"/>
      <c r="H179" s="3">
        <v>109</v>
      </c>
      <c r="I179" s="3">
        <v>202</v>
      </c>
      <c r="J179" s="24">
        <v>109</v>
      </c>
      <c r="L179">
        <f t="shared" si="12"/>
        <v>9401</v>
      </c>
      <c r="M179">
        <f t="shared" si="13"/>
        <v>10351</v>
      </c>
    </row>
    <row r="180" spans="1:13" ht="13.5">
      <c r="A180" s="23" t="s">
        <v>138</v>
      </c>
      <c r="B180" s="4">
        <v>141373</v>
      </c>
      <c r="C180" s="3">
        <v>139624</v>
      </c>
      <c r="D180" s="3">
        <v>141092</v>
      </c>
      <c r="E180" s="3">
        <v>147402</v>
      </c>
      <c r="F180" s="3">
        <v>154840</v>
      </c>
      <c r="G180" s="3"/>
      <c r="H180" s="3">
        <v>118523</v>
      </c>
      <c r="I180" s="3">
        <v>118139</v>
      </c>
      <c r="J180" s="24">
        <v>118523</v>
      </c>
      <c r="L180">
        <f t="shared" si="12"/>
        <v>924676</v>
      </c>
      <c r="M180">
        <f t="shared" si="13"/>
        <v>1079516</v>
      </c>
    </row>
    <row r="181" spans="1:13" ht="13.5">
      <c r="A181" s="23" t="s">
        <v>139</v>
      </c>
      <c r="B181" s="4">
        <v>61558</v>
      </c>
      <c r="C181" s="3">
        <v>73950</v>
      </c>
      <c r="D181" s="3">
        <v>73004</v>
      </c>
      <c r="E181" s="3">
        <v>71366</v>
      </c>
      <c r="F181" s="3">
        <v>76441</v>
      </c>
      <c r="G181" s="3"/>
      <c r="H181" s="3">
        <v>57462</v>
      </c>
      <c r="I181" s="3">
        <v>57634</v>
      </c>
      <c r="J181" s="24">
        <v>57462</v>
      </c>
      <c r="L181">
        <f t="shared" si="12"/>
        <v>452436</v>
      </c>
      <c r="M181">
        <f t="shared" si="13"/>
        <v>528877</v>
      </c>
    </row>
    <row r="182" spans="1:13" ht="13.5">
      <c r="A182" s="23" t="s">
        <v>140</v>
      </c>
      <c r="B182" s="4">
        <v>98006</v>
      </c>
      <c r="C182" s="3">
        <v>118024</v>
      </c>
      <c r="D182" s="3">
        <v>130014</v>
      </c>
      <c r="E182" s="3">
        <v>106269</v>
      </c>
      <c r="F182" s="3">
        <v>177877</v>
      </c>
      <c r="G182" s="3"/>
      <c r="H182" s="3">
        <v>182511</v>
      </c>
      <c r="I182" s="3">
        <v>165330</v>
      </c>
      <c r="J182" s="24">
        <v>182511</v>
      </c>
      <c r="L182">
        <f t="shared" si="12"/>
        <v>982665</v>
      </c>
      <c r="M182">
        <f t="shared" si="13"/>
        <v>1160542</v>
      </c>
    </row>
    <row r="183" spans="1:13" ht="13.5">
      <c r="A183" s="66"/>
      <c r="B183" s="65"/>
      <c r="C183" s="65"/>
      <c r="D183" s="65"/>
      <c r="E183" s="65"/>
      <c r="F183" s="65"/>
      <c r="G183" s="65"/>
      <c r="H183" s="65"/>
      <c r="I183" s="65"/>
      <c r="J183" s="67"/>
      <c r="L183">
        <f t="shared" si="12"/>
        <v>0</v>
      </c>
      <c r="M183">
        <f t="shared" si="13"/>
        <v>0</v>
      </c>
    </row>
    <row r="184" spans="1:13" ht="13.5">
      <c r="A184" s="23" t="s">
        <v>141</v>
      </c>
      <c r="B184" s="4">
        <v>1359475</v>
      </c>
      <c r="C184" s="3">
        <v>14458361</v>
      </c>
      <c r="D184" s="3">
        <v>2766043</v>
      </c>
      <c r="E184" s="3">
        <v>2806674</v>
      </c>
      <c r="F184" s="3">
        <v>3505262</v>
      </c>
      <c r="G184" s="3">
        <v>520831</v>
      </c>
      <c r="H184" s="3">
        <v>217311</v>
      </c>
      <c r="I184" s="3">
        <v>395115</v>
      </c>
      <c r="J184" s="24">
        <v>217311</v>
      </c>
      <c r="L184">
        <f t="shared" si="12"/>
        <v>22741121</v>
      </c>
      <c r="M184">
        <f t="shared" si="13"/>
        <v>26246383</v>
      </c>
    </row>
    <row r="185" spans="1:13" ht="13.5">
      <c r="A185" s="23" t="s">
        <v>142</v>
      </c>
      <c r="B185" s="4">
        <v>3496227</v>
      </c>
      <c r="C185" s="3">
        <v>20518126</v>
      </c>
      <c r="D185" s="3">
        <v>5210070</v>
      </c>
      <c r="E185" s="3">
        <v>5717498</v>
      </c>
      <c r="F185" s="3">
        <v>2258997</v>
      </c>
      <c r="G185" s="3">
        <v>2363999</v>
      </c>
      <c r="H185" s="3">
        <v>1514829</v>
      </c>
      <c r="I185" s="3">
        <v>1901360</v>
      </c>
      <c r="J185" s="24">
        <v>1514829</v>
      </c>
      <c r="L185">
        <f t="shared" si="12"/>
        <v>42236938</v>
      </c>
      <c r="M185">
        <f t="shared" si="13"/>
        <v>44495935</v>
      </c>
    </row>
    <row r="186" spans="1:13" ht="13.5">
      <c r="A186" s="23" t="s">
        <v>143</v>
      </c>
      <c r="B186" s="4">
        <v>1786012</v>
      </c>
      <c r="C186" s="3">
        <v>19127195</v>
      </c>
      <c r="D186" s="3">
        <v>3645046</v>
      </c>
      <c r="E186" s="3">
        <v>3694172</v>
      </c>
      <c r="F186" s="3">
        <v>2981342</v>
      </c>
      <c r="G186" s="3">
        <v>674971</v>
      </c>
      <c r="H186" s="3">
        <v>280767</v>
      </c>
      <c r="I186" s="3">
        <v>510371</v>
      </c>
      <c r="J186" s="24">
        <v>280767</v>
      </c>
      <c r="L186">
        <f t="shared" si="12"/>
        <v>29999301</v>
      </c>
      <c r="M186">
        <f t="shared" si="13"/>
        <v>32980643</v>
      </c>
    </row>
    <row r="187" spans="1:13" ht="13.5">
      <c r="A187" s="23" t="s">
        <v>144</v>
      </c>
      <c r="B187" s="4">
        <v>3920930</v>
      </c>
      <c r="C187" s="3">
        <v>25186960</v>
      </c>
      <c r="D187" s="3">
        <v>6089103</v>
      </c>
      <c r="E187" s="3">
        <v>6604996</v>
      </c>
      <c r="F187" s="3">
        <v>4227607</v>
      </c>
      <c r="G187" s="3">
        <v>2518078</v>
      </c>
      <c r="H187" s="3">
        <v>1578285</v>
      </c>
      <c r="I187" s="3">
        <v>2014986</v>
      </c>
      <c r="J187" s="24">
        <v>1578285</v>
      </c>
      <c r="L187">
        <f t="shared" si="12"/>
        <v>49491623</v>
      </c>
      <c r="M187">
        <f t="shared" si="13"/>
        <v>53719230</v>
      </c>
    </row>
    <row r="188" spans="1:13" ht="13.5">
      <c r="A188" s="23" t="s">
        <v>102</v>
      </c>
      <c r="B188" s="12">
        <v>74.8</v>
      </c>
      <c r="C188" s="12">
        <v>80.1</v>
      </c>
      <c r="D188" s="13">
        <v>75.4</v>
      </c>
      <c r="E188" s="13">
        <v>74.1</v>
      </c>
      <c r="F188" s="13">
        <v>80.7</v>
      </c>
      <c r="G188" s="13">
        <v>76.1</v>
      </c>
      <c r="H188" s="13">
        <v>75.2</v>
      </c>
      <c r="I188" s="13">
        <v>72.2</v>
      </c>
      <c r="J188" s="31">
        <v>75.2</v>
      </c>
      <c r="L188">
        <f t="shared" si="12"/>
        <v>603.0999999999999</v>
      </c>
      <c r="M188">
        <f t="shared" si="13"/>
        <v>683.8000000000001</v>
      </c>
    </row>
    <row r="189" spans="1:13" ht="13.5">
      <c r="A189" s="23" t="s">
        <v>145</v>
      </c>
      <c r="B189" s="15">
        <v>0.398</v>
      </c>
      <c r="C189" s="15">
        <v>0.731</v>
      </c>
      <c r="D189" s="16">
        <v>0.536</v>
      </c>
      <c r="E189" s="16">
        <v>0.482</v>
      </c>
      <c r="F189" s="16">
        <v>0.675</v>
      </c>
      <c r="G189" s="16">
        <v>0.227</v>
      </c>
      <c r="H189" s="16">
        <v>0.145</v>
      </c>
      <c r="I189" s="16">
        <v>0.211</v>
      </c>
      <c r="J189" s="32">
        <v>0.145</v>
      </c>
      <c r="L189">
        <f t="shared" si="12"/>
        <v>2.875</v>
      </c>
      <c r="M189">
        <f t="shared" si="13"/>
        <v>3.55</v>
      </c>
    </row>
    <row r="190" spans="1:13" ht="13.5">
      <c r="A190" s="23" t="s">
        <v>146</v>
      </c>
      <c r="B190" s="12">
        <v>5.5</v>
      </c>
      <c r="C190" s="12">
        <v>2.5</v>
      </c>
      <c r="D190" s="13">
        <v>7.8</v>
      </c>
      <c r="E190" s="13">
        <v>5.3</v>
      </c>
      <c r="F190" s="13">
        <v>0.7</v>
      </c>
      <c r="G190" s="13">
        <v>8.1</v>
      </c>
      <c r="H190" s="13">
        <v>5</v>
      </c>
      <c r="I190" s="13">
        <v>8.6</v>
      </c>
      <c r="J190" s="31">
        <v>5</v>
      </c>
      <c r="L190">
        <f t="shared" si="12"/>
        <v>47.8</v>
      </c>
      <c r="M190">
        <f t="shared" si="13"/>
        <v>48.5</v>
      </c>
    </row>
    <row r="191" spans="1:13" ht="13.5">
      <c r="A191" s="23" t="s">
        <v>147</v>
      </c>
      <c r="B191" s="12">
        <v>99.8</v>
      </c>
      <c r="C191" s="12">
        <v>101.6</v>
      </c>
      <c r="D191" s="13">
        <v>102.4</v>
      </c>
      <c r="E191" s="13">
        <v>101.6</v>
      </c>
      <c r="F191" s="13">
        <v>103.1</v>
      </c>
      <c r="G191" s="13">
        <v>101.3</v>
      </c>
      <c r="H191" s="13">
        <v>102.5</v>
      </c>
      <c r="I191" s="17">
        <v>0.79</v>
      </c>
      <c r="J191" s="31">
        <v>102.5</v>
      </c>
      <c r="L191">
        <f t="shared" si="12"/>
        <v>712.49</v>
      </c>
      <c r="M191">
        <f t="shared" si="13"/>
        <v>815.5899999999999</v>
      </c>
    </row>
    <row r="192" spans="1:13" ht="13.5">
      <c r="A192" s="23" t="s">
        <v>148</v>
      </c>
      <c r="B192" s="12">
        <v>17</v>
      </c>
      <c r="C192" s="12">
        <v>19.3</v>
      </c>
      <c r="D192" s="13">
        <v>15.5</v>
      </c>
      <c r="E192" s="13">
        <v>11.2</v>
      </c>
      <c r="F192" s="13">
        <v>16.5</v>
      </c>
      <c r="G192" s="13">
        <v>14</v>
      </c>
      <c r="H192" s="13">
        <v>15</v>
      </c>
      <c r="I192" s="13">
        <v>4.8</v>
      </c>
      <c r="J192" s="31">
        <v>15</v>
      </c>
      <c r="L192">
        <f t="shared" si="12"/>
        <v>111.8</v>
      </c>
      <c r="M192">
        <f t="shared" si="13"/>
        <v>128.3</v>
      </c>
    </row>
    <row r="193" spans="1:13" ht="13.5">
      <c r="A193" s="23" t="s">
        <v>149</v>
      </c>
      <c r="B193" s="12">
        <v>9.6</v>
      </c>
      <c r="C193" s="12">
        <v>12.8</v>
      </c>
      <c r="D193" s="13">
        <v>9</v>
      </c>
      <c r="E193" s="13">
        <v>5.9</v>
      </c>
      <c r="F193" s="13">
        <v>12.1</v>
      </c>
      <c r="G193" s="13">
        <v>9.3</v>
      </c>
      <c r="H193" s="13">
        <v>1.4</v>
      </c>
      <c r="I193" s="13">
        <v>3.1</v>
      </c>
      <c r="J193" s="31">
        <v>1.4</v>
      </c>
      <c r="L193">
        <f t="shared" si="12"/>
        <v>52.5</v>
      </c>
      <c r="M193">
        <f t="shared" si="13"/>
        <v>64.60000000000001</v>
      </c>
    </row>
    <row r="194" spans="1:13" ht="13.5">
      <c r="A194" s="66"/>
      <c r="B194" s="65"/>
      <c r="C194" s="65"/>
      <c r="D194" s="65"/>
      <c r="E194" s="65"/>
      <c r="F194" s="65"/>
      <c r="G194" s="65"/>
      <c r="H194" s="65"/>
      <c r="I194" s="65"/>
      <c r="J194" s="67"/>
      <c r="L194">
        <f t="shared" si="12"/>
        <v>0</v>
      </c>
      <c r="M194">
        <f t="shared" si="13"/>
        <v>0</v>
      </c>
    </row>
    <row r="195" spans="1:13" ht="13.5">
      <c r="A195" s="23" t="s">
        <v>150</v>
      </c>
      <c r="B195" s="4">
        <v>512636</v>
      </c>
      <c r="C195" s="4">
        <v>2698748</v>
      </c>
      <c r="D195" s="14">
        <v>2385147</v>
      </c>
      <c r="E195" s="14">
        <v>1101446</v>
      </c>
      <c r="F195" s="14">
        <v>1412326</v>
      </c>
      <c r="G195" s="14">
        <f>373607+229120</f>
        <v>602727</v>
      </c>
      <c r="H195" s="14">
        <v>377048</v>
      </c>
      <c r="I195" s="14">
        <v>345920</v>
      </c>
      <c r="J195" s="33">
        <v>377048</v>
      </c>
      <c r="L195">
        <f t="shared" si="12"/>
        <v>8400720</v>
      </c>
      <c r="M195">
        <f t="shared" si="13"/>
        <v>9813046</v>
      </c>
    </row>
    <row r="196" spans="1:13" ht="13.5">
      <c r="A196" s="23" t="s">
        <v>151</v>
      </c>
      <c r="B196" s="4">
        <v>1072670</v>
      </c>
      <c r="C196" s="4">
        <v>2615766</v>
      </c>
      <c r="D196" s="14">
        <v>1875669</v>
      </c>
      <c r="E196" s="14">
        <v>3200743</v>
      </c>
      <c r="F196" s="14">
        <v>859443</v>
      </c>
      <c r="G196" s="14">
        <v>444814</v>
      </c>
      <c r="H196" s="14">
        <v>765866</v>
      </c>
      <c r="I196" s="14">
        <v>1432553</v>
      </c>
      <c r="J196" s="33">
        <v>765866</v>
      </c>
      <c r="L196">
        <f t="shared" si="12"/>
        <v>12173947</v>
      </c>
      <c r="M196">
        <f t="shared" si="13"/>
        <v>13033390</v>
      </c>
    </row>
    <row r="197" spans="1:13" ht="13.5">
      <c r="A197" s="23" t="s">
        <v>152</v>
      </c>
      <c r="B197" s="4">
        <v>160718</v>
      </c>
      <c r="C197" s="4">
        <v>1370804</v>
      </c>
      <c r="D197" s="14">
        <v>295502</v>
      </c>
      <c r="E197" s="14">
        <v>220240</v>
      </c>
      <c r="F197" s="14">
        <v>53424</v>
      </c>
      <c r="G197" s="14">
        <v>56828</v>
      </c>
      <c r="H197" s="14">
        <v>41000</v>
      </c>
      <c r="I197" s="14">
        <v>264551</v>
      </c>
      <c r="J197" s="33">
        <v>41000</v>
      </c>
      <c r="L197">
        <f aca="true" t="shared" si="15" ref="L197:L218">SUM(B197:E197)+SUM(G197:J197)</f>
        <v>2450643</v>
      </c>
      <c r="M197">
        <f aca="true" t="shared" si="16" ref="M197:M218">SUM(B197:J197)</f>
        <v>2504067</v>
      </c>
    </row>
    <row r="198" spans="1:13" ht="13.5">
      <c r="A198" s="23" t="s">
        <v>153</v>
      </c>
      <c r="B198" s="4">
        <v>163561</v>
      </c>
      <c r="C198" s="4">
        <v>41239</v>
      </c>
      <c r="D198" s="14">
        <v>32350</v>
      </c>
      <c r="E198" s="14">
        <v>14883</v>
      </c>
      <c r="F198" s="14">
        <v>40215</v>
      </c>
      <c r="G198" s="14"/>
      <c r="H198" s="14">
        <v>33000</v>
      </c>
      <c r="I198" s="14">
        <v>10447</v>
      </c>
      <c r="J198" s="33">
        <v>33000</v>
      </c>
      <c r="L198">
        <f t="shared" si="15"/>
        <v>328480</v>
      </c>
      <c r="M198">
        <f t="shared" si="16"/>
        <v>368695</v>
      </c>
    </row>
    <row r="199" spans="1:13" ht="13.5">
      <c r="A199" s="23"/>
      <c r="B199" s="4"/>
      <c r="C199" s="12"/>
      <c r="D199" s="3"/>
      <c r="E199" s="3"/>
      <c r="F199" s="14"/>
      <c r="G199" s="3"/>
      <c r="H199" s="3"/>
      <c r="I199" s="3"/>
      <c r="J199" s="33">
        <v>1582907</v>
      </c>
      <c r="L199">
        <f t="shared" si="15"/>
        <v>1582907</v>
      </c>
      <c r="M199">
        <f t="shared" si="16"/>
        <v>1582907</v>
      </c>
    </row>
    <row r="200" spans="1:13" ht="13.5">
      <c r="A200" s="23" t="s">
        <v>154</v>
      </c>
      <c r="B200" s="4">
        <v>3756766</v>
      </c>
      <c r="C200" s="4">
        <v>27633936</v>
      </c>
      <c r="D200" s="14">
        <v>3806476</v>
      </c>
      <c r="E200" s="3">
        <v>4830316</v>
      </c>
      <c r="F200" s="14">
        <v>4562512</v>
      </c>
      <c r="G200" s="14">
        <v>3784047</v>
      </c>
      <c r="H200" s="3">
        <v>1582907</v>
      </c>
      <c r="I200" s="3">
        <v>2475285</v>
      </c>
      <c r="J200" s="33">
        <v>1582907</v>
      </c>
      <c r="L200">
        <f t="shared" si="15"/>
        <v>49452640</v>
      </c>
      <c r="M200">
        <f t="shared" si="16"/>
        <v>54015152</v>
      </c>
    </row>
    <row r="201" spans="1:13" ht="13.5">
      <c r="A201" s="23" t="s">
        <v>155</v>
      </c>
      <c r="B201" s="4">
        <v>2582153</v>
      </c>
      <c r="C201" s="4">
        <v>36551973</v>
      </c>
      <c r="D201" s="14">
        <v>4294189</v>
      </c>
      <c r="E201" s="3">
        <v>6430772</v>
      </c>
      <c r="F201" s="14">
        <v>2669475</v>
      </c>
      <c r="G201" s="3">
        <f>5633622-G200</f>
        <v>1849575</v>
      </c>
      <c r="H201" s="3">
        <v>947308</v>
      </c>
      <c r="I201" s="3">
        <v>524234</v>
      </c>
      <c r="J201" s="33">
        <v>947308</v>
      </c>
      <c r="L201">
        <f t="shared" si="15"/>
        <v>54127512</v>
      </c>
      <c r="M201">
        <f t="shared" si="16"/>
        <v>56796987</v>
      </c>
    </row>
    <row r="202" spans="1:13" ht="13.5">
      <c r="A202" s="34" t="s">
        <v>156</v>
      </c>
      <c r="B202" s="4"/>
      <c r="C202" s="3"/>
      <c r="D202" s="3"/>
      <c r="E202" s="3"/>
      <c r="F202" s="3"/>
      <c r="G202" s="3"/>
      <c r="H202" s="3"/>
      <c r="I202" s="3"/>
      <c r="J202" s="24"/>
      <c r="L202">
        <f t="shared" si="15"/>
        <v>0</v>
      </c>
      <c r="M202">
        <f t="shared" si="16"/>
        <v>0</v>
      </c>
    </row>
    <row r="203" spans="1:13" ht="13.5">
      <c r="A203" s="23" t="s">
        <v>157</v>
      </c>
      <c r="B203" s="4">
        <v>197724</v>
      </c>
      <c r="C203" s="4">
        <v>5029196</v>
      </c>
      <c r="D203" s="3">
        <v>3410860</v>
      </c>
      <c r="E203" s="3">
        <v>1642378</v>
      </c>
      <c r="F203" s="3">
        <v>27155</v>
      </c>
      <c r="G203" s="3"/>
      <c r="H203" s="3">
        <v>821965</v>
      </c>
      <c r="I203" s="3">
        <v>137414</v>
      </c>
      <c r="J203" s="33">
        <v>821965</v>
      </c>
      <c r="L203">
        <f t="shared" si="15"/>
        <v>12061502</v>
      </c>
      <c r="M203">
        <f t="shared" si="16"/>
        <v>12088657</v>
      </c>
    </row>
    <row r="204" spans="1:13" ht="13.5">
      <c r="A204" s="23" t="s">
        <v>158</v>
      </c>
      <c r="B204" s="4"/>
      <c r="C204" s="3"/>
      <c r="D204" s="3"/>
      <c r="E204" s="3"/>
      <c r="F204" s="3"/>
      <c r="G204" s="3"/>
      <c r="H204" s="3"/>
      <c r="I204" s="3"/>
      <c r="J204" s="33"/>
      <c r="L204">
        <f t="shared" si="15"/>
        <v>0</v>
      </c>
      <c r="M204">
        <f t="shared" si="16"/>
        <v>0</v>
      </c>
    </row>
    <row r="205" spans="1:13" ht="13.5">
      <c r="A205" s="23" t="s">
        <v>159</v>
      </c>
      <c r="B205" s="4"/>
      <c r="C205" s="3"/>
      <c r="D205" s="3"/>
      <c r="E205" s="3"/>
      <c r="F205" s="3"/>
      <c r="G205" s="3"/>
      <c r="H205" s="3"/>
      <c r="I205" s="3"/>
      <c r="J205" s="33"/>
      <c r="L205">
        <f t="shared" si="15"/>
        <v>0</v>
      </c>
      <c r="M205">
        <f t="shared" si="16"/>
        <v>0</v>
      </c>
    </row>
    <row r="206" spans="1:13" ht="13.5">
      <c r="A206" s="23" t="s">
        <v>160</v>
      </c>
      <c r="B206" s="4">
        <v>156548</v>
      </c>
      <c r="C206" s="3">
        <v>2677003</v>
      </c>
      <c r="D206" s="3">
        <v>306871</v>
      </c>
      <c r="E206" s="3">
        <v>2558857</v>
      </c>
      <c r="F206" s="3">
        <v>1371180</v>
      </c>
      <c r="G206" s="3">
        <v>25552</v>
      </c>
      <c r="H206" s="3">
        <v>13945</v>
      </c>
      <c r="I206" s="3">
        <v>55958</v>
      </c>
      <c r="J206" s="33">
        <v>13945</v>
      </c>
      <c r="L206">
        <f t="shared" si="15"/>
        <v>5808679</v>
      </c>
      <c r="M206">
        <f t="shared" si="16"/>
        <v>7179859</v>
      </c>
    </row>
    <row r="207" spans="1:13" ht="13.5">
      <c r="A207" s="23" t="s">
        <v>161</v>
      </c>
      <c r="B207" s="4"/>
      <c r="C207" s="3"/>
      <c r="D207" s="3"/>
      <c r="E207" s="3"/>
      <c r="F207" s="3"/>
      <c r="G207" s="3"/>
      <c r="H207" s="3"/>
      <c r="I207" s="3"/>
      <c r="J207" s="24"/>
      <c r="L207">
        <f t="shared" si="15"/>
        <v>0</v>
      </c>
      <c r="M207">
        <f t="shared" si="16"/>
        <v>0</v>
      </c>
    </row>
    <row r="208" spans="1:13" ht="13.5">
      <c r="A208" s="66"/>
      <c r="B208" s="65"/>
      <c r="C208" s="65"/>
      <c r="D208" s="65"/>
      <c r="E208" s="65"/>
      <c r="F208" s="65"/>
      <c r="G208" s="65"/>
      <c r="H208" s="65"/>
      <c r="I208" s="65"/>
      <c r="J208" s="67"/>
      <c r="L208">
        <f t="shared" si="15"/>
        <v>0</v>
      </c>
      <c r="M208">
        <f t="shared" si="16"/>
        <v>0</v>
      </c>
    </row>
    <row r="209" spans="1:13" ht="13.5">
      <c r="A209" s="23" t="s">
        <v>162</v>
      </c>
      <c r="B209" s="4"/>
      <c r="C209" s="3"/>
      <c r="D209" s="3"/>
      <c r="E209" s="3"/>
      <c r="F209" s="3"/>
      <c r="G209" s="3"/>
      <c r="H209" s="3"/>
      <c r="I209" s="3"/>
      <c r="J209" s="24"/>
      <c r="L209">
        <f t="shared" si="15"/>
        <v>0</v>
      </c>
      <c r="M209">
        <f t="shared" si="16"/>
        <v>0</v>
      </c>
    </row>
    <row r="210" spans="1:13" ht="13.5">
      <c r="A210" s="23" t="s">
        <v>163</v>
      </c>
      <c r="B210" s="7">
        <v>98.1</v>
      </c>
      <c r="C210" s="7">
        <v>97.9</v>
      </c>
      <c r="D210" s="13">
        <v>99.1</v>
      </c>
      <c r="E210" s="13">
        <v>98.2</v>
      </c>
      <c r="F210" s="13">
        <v>99.1</v>
      </c>
      <c r="G210" s="13">
        <v>98</v>
      </c>
      <c r="H210" s="13">
        <v>99.6</v>
      </c>
      <c r="I210" s="13">
        <v>98.8</v>
      </c>
      <c r="J210" s="31">
        <v>99.6</v>
      </c>
      <c r="L210">
        <f t="shared" si="15"/>
        <v>789.3</v>
      </c>
      <c r="M210">
        <f t="shared" si="16"/>
        <v>888.4</v>
      </c>
    </row>
    <row r="211" spans="1:13" ht="13.5">
      <c r="A211" s="23" t="s">
        <v>164</v>
      </c>
      <c r="B211" s="7">
        <v>25.1</v>
      </c>
      <c r="C211" s="7">
        <v>19.4</v>
      </c>
      <c r="D211" s="13">
        <v>24.7</v>
      </c>
      <c r="E211" s="13">
        <v>15.6</v>
      </c>
      <c r="F211" s="13">
        <v>14.3</v>
      </c>
      <c r="G211" s="13"/>
      <c r="H211" s="13">
        <v>30.4</v>
      </c>
      <c r="I211" s="13">
        <v>18.9</v>
      </c>
      <c r="J211" s="31">
        <v>30.4</v>
      </c>
      <c r="L211">
        <f t="shared" si="15"/>
        <v>164.5</v>
      </c>
      <c r="M211">
        <f t="shared" si="16"/>
        <v>178.8</v>
      </c>
    </row>
    <row r="212" spans="1:13" ht="13.5">
      <c r="A212" s="23" t="s">
        <v>165</v>
      </c>
      <c r="B212" s="7">
        <v>95.7</v>
      </c>
      <c r="C212" s="7">
        <v>92.8</v>
      </c>
      <c r="D212" s="13">
        <v>95.1</v>
      </c>
      <c r="E212" s="13">
        <v>93.3</v>
      </c>
      <c r="F212" s="13">
        <v>96.2</v>
      </c>
      <c r="G212" s="13">
        <v>94.5</v>
      </c>
      <c r="H212" s="13">
        <v>98.1</v>
      </c>
      <c r="I212" s="13">
        <v>97.7</v>
      </c>
      <c r="J212" s="31">
        <v>98.1</v>
      </c>
      <c r="L212">
        <f t="shared" si="15"/>
        <v>765.3</v>
      </c>
      <c r="M212">
        <f t="shared" si="16"/>
        <v>861.5000000000001</v>
      </c>
    </row>
    <row r="213" spans="1:13" ht="13.5">
      <c r="A213" s="23" t="s">
        <v>166</v>
      </c>
      <c r="B213" s="7">
        <v>93.1</v>
      </c>
      <c r="C213" s="18">
        <v>96.7</v>
      </c>
      <c r="D213" s="13">
        <v>96.7</v>
      </c>
      <c r="E213" s="13">
        <v>97.6</v>
      </c>
      <c r="F213" s="13">
        <v>98.1</v>
      </c>
      <c r="G213" s="13">
        <v>97.4</v>
      </c>
      <c r="H213" s="13">
        <v>96.7</v>
      </c>
      <c r="I213" s="13">
        <v>97.4</v>
      </c>
      <c r="J213" s="31">
        <v>96.7</v>
      </c>
      <c r="L213">
        <f t="shared" si="15"/>
        <v>772.3</v>
      </c>
      <c r="M213">
        <f t="shared" si="16"/>
        <v>870.4000000000001</v>
      </c>
    </row>
    <row r="214" spans="1:13" ht="13.5">
      <c r="A214" s="23" t="s">
        <v>167</v>
      </c>
      <c r="B214" s="7">
        <v>24.3</v>
      </c>
      <c r="C214" s="7">
        <v>21.6</v>
      </c>
      <c r="D214" s="13">
        <v>17.3</v>
      </c>
      <c r="E214" s="13">
        <v>26.8</v>
      </c>
      <c r="F214" s="13">
        <v>15.4</v>
      </c>
      <c r="G214" s="19" t="s">
        <v>195</v>
      </c>
      <c r="H214" s="13">
        <v>1.4</v>
      </c>
      <c r="I214" s="13">
        <v>23</v>
      </c>
      <c r="J214" s="31">
        <v>1.4</v>
      </c>
      <c r="L214">
        <f t="shared" si="15"/>
        <v>115.8</v>
      </c>
      <c r="M214">
        <f t="shared" si="16"/>
        <v>131.20000000000002</v>
      </c>
    </row>
    <row r="215" spans="1:13" ht="13.5">
      <c r="A215" s="23" t="s">
        <v>168</v>
      </c>
      <c r="B215" s="7">
        <v>86.2</v>
      </c>
      <c r="C215" s="7">
        <v>90.3</v>
      </c>
      <c r="D215" s="13">
        <v>84.3</v>
      </c>
      <c r="E215" s="13">
        <v>91.9</v>
      </c>
      <c r="F215" s="13">
        <v>94.6</v>
      </c>
      <c r="G215" s="13">
        <v>89.7</v>
      </c>
      <c r="H215" s="13">
        <v>82.3</v>
      </c>
      <c r="I215" s="13">
        <v>93.4</v>
      </c>
      <c r="J215" s="31">
        <v>82.3</v>
      </c>
      <c r="L215">
        <f t="shared" si="15"/>
        <v>700.4000000000001</v>
      </c>
      <c r="M215">
        <f t="shared" si="16"/>
        <v>795</v>
      </c>
    </row>
    <row r="216" spans="1:13" ht="13.5">
      <c r="A216" s="23" t="s">
        <v>169</v>
      </c>
      <c r="B216" s="7">
        <v>94.8</v>
      </c>
      <c r="C216" s="7">
        <v>97.3</v>
      </c>
      <c r="D216" s="13">
        <v>97.5</v>
      </c>
      <c r="E216" s="13">
        <v>97.9</v>
      </c>
      <c r="F216" s="13">
        <v>98.7</v>
      </c>
      <c r="G216" s="13">
        <v>97.9</v>
      </c>
      <c r="H216" s="13">
        <v>97.9</v>
      </c>
      <c r="I216" s="13">
        <v>98</v>
      </c>
      <c r="J216" s="31">
        <v>97.9</v>
      </c>
      <c r="L216">
        <f t="shared" si="15"/>
        <v>779.2</v>
      </c>
      <c r="M216">
        <f t="shared" si="16"/>
        <v>877.9</v>
      </c>
    </row>
    <row r="217" spans="1:13" ht="13.5">
      <c r="A217" s="23" t="s">
        <v>170</v>
      </c>
      <c r="B217" s="7">
        <v>25</v>
      </c>
      <c r="C217" s="7">
        <v>20.9</v>
      </c>
      <c r="D217" s="13">
        <v>17.2</v>
      </c>
      <c r="E217" s="13">
        <v>23.2</v>
      </c>
      <c r="F217" s="13">
        <v>15</v>
      </c>
      <c r="G217" s="19" t="s">
        <v>195</v>
      </c>
      <c r="H217" s="13">
        <v>3.4</v>
      </c>
      <c r="I217" s="13">
        <v>22.5</v>
      </c>
      <c r="J217" s="31">
        <v>3.4</v>
      </c>
      <c r="L217">
        <f t="shared" si="15"/>
        <v>115.6</v>
      </c>
      <c r="M217">
        <f t="shared" si="16"/>
        <v>130.6</v>
      </c>
    </row>
    <row r="218" spans="1:13" ht="14.25" thickBot="1">
      <c r="A218" s="35" t="s">
        <v>171</v>
      </c>
      <c r="B218" s="36">
        <v>89.4</v>
      </c>
      <c r="C218" s="36">
        <v>91.7</v>
      </c>
      <c r="D218" s="37">
        <v>88.2</v>
      </c>
      <c r="E218" s="37">
        <v>92.8</v>
      </c>
      <c r="F218" s="37">
        <v>95.5</v>
      </c>
      <c r="G218" s="37">
        <v>92.3</v>
      </c>
      <c r="H218" s="37">
        <v>88.4</v>
      </c>
      <c r="I218" s="37">
        <v>95.2</v>
      </c>
      <c r="J218" s="38">
        <v>88.4</v>
      </c>
      <c r="L218">
        <f t="shared" si="15"/>
        <v>726.4</v>
      </c>
      <c r="M218">
        <f t="shared" si="16"/>
        <v>821.9</v>
      </c>
    </row>
  </sheetData>
  <mergeCells count="16">
    <mergeCell ref="A183:J183"/>
    <mergeCell ref="A194:J194"/>
    <mergeCell ref="A208:J208"/>
    <mergeCell ref="A1:J1"/>
    <mergeCell ref="A112:J112"/>
    <mergeCell ref="A130:J130"/>
    <mergeCell ref="A152:J152"/>
    <mergeCell ref="A170:J170"/>
    <mergeCell ref="A61:J61"/>
    <mergeCell ref="A65:J65"/>
    <mergeCell ref="A135:J135"/>
    <mergeCell ref="A77:J77"/>
    <mergeCell ref="A94:J94"/>
    <mergeCell ref="A24:J24"/>
    <mergeCell ref="A39:J39"/>
    <mergeCell ref="A52:J52"/>
  </mergeCells>
  <printOptions/>
  <pageMargins left="0.5905511811023623" right="0.5905511811023623" top="0.984251968503937" bottom="0.3937007874015748" header="0" footer="0"/>
  <pageSetup orientation="portrait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" width="11.59765625" style="0" customWidth="1"/>
    <col min="3" max="3" width="11.59765625" style="0" bestFit="1" customWidth="1"/>
    <col min="4" max="4" width="10.5" style="0" bestFit="1" customWidth="1"/>
    <col min="5" max="5" width="11.59765625" style="0" bestFit="1" customWidth="1"/>
    <col min="6" max="10" width="10.5" style="0" bestFit="1" customWidth="1"/>
  </cols>
  <sheetData>
    <row r="2" spans="1:10" ht="13.5">
      <c r="A2" s="39"/>
      <c r="B2" s="40" t="s">
        <v>172</v>
      </c>
      <c r="C2" s="40" t="s">
        <v>173</v>
      </c>
      <c r="D2" s="40" t="s">
        <v>174</v>
      </c>
      <c r="E2" s="40" t="s">
        <v>175</v>
      </c>
      <c r="F2" s="40" t="s">
        <v>176</v>
      </c>
      <c r="G2" s="40" t="s">
        <v>177</v>
      </c>
      <c r="H2" s="40" t="s">
        <v>178</v>
      </c>
      <c r="I2" s="40" t="s">
        <v>179</v>
      </c>
      <c r="J2" s="40" t="s">
        <v>190</v>
      </c>
    </row>
    <row r="3" spans="1:10" ht="13.5">
      <c r="A3" s="39" t="s">
        <v>141</v>
      </c>
      <c r="B3" s="41">
        <v>1359475</v>
      </c>
      <c r="C3" s="39">
        <v>14458361</v>
      </c>
      <c r="D3" s="39">
        <v>2766043</v>
      </c>
      <c r="E3" s="39">
        <v>2806674</v>
      </c>
      <c r="F3" s="39">
        <v>3505262</v>
      </c>
      <c r="G3" s="39">
        <v>520831</v>
      </c>
      <c r="H3" s="39">
        <v>217311</v>
      </c>
      <c r="I3" s="39">
        <v>395115</v>
      </c>
      <c r="J3" s="39">
        <v>217311</v>
      </c>
    </row>
    <row r="4" spans="1:10" ht="13.5">
      <c r="A4" s="39" t="s">
        <v>142</v>
      </c>
      <c r="B4" s="41">
        <v>3496227</v>
      </c>
      <c r="C4" s="39">
        <v>20518126</v>
      </c>
      <c r="D4" s="39">
        <v>5210070</v>
      </c>
      <c r="E4" s="39">
        <v>5717498</v>
      </c>
      <c r="F4" s="39">
        <v>2258997</v>
      </c>
      <c r="G4" s="39">
        <v>2363999</v>
      </c>
      <c r="H4" s="39">
        <v>1514829</v>
      </c>
      <c r="I4" s="39">
        <v>1901360</v>
      </c>
      <c r="J4" s="39">
        <v>1514829</v>
      </c>
    </row>
    <row r="5" spans="1:10" ht="13.5">
      <c r="A5" s="39" t="s">
        <v>143</v>
      </c>
      <c r="B5" s="41">
        <v>1786012</v>
      </c>
      <c r="C5" s="39">
        <v>19127195</v>
      </c>
      <c r="D5" s="39">
        <v>3645046</v>
      </c>
      <c r="E5" s="39">
        <v>3694172</v>
      </c>
      <c r="F5" s="39">
        <v>2981342</v>
      </c>
      <c r="G5" s="39">
        <v>674971</v>
      </c>
      <c r="H5" s="39">
        <v>280767</v>
      </c>
      <c r="I5" s="39">
        <v>510371</v>
      </c>
      <c r="J5" s="39">
        <v>280767</v>
      </c>
    </row>
    <row r="6" spans="1:10" ht="13.5">
      <c r="A6" s="39" t="s">
        <v>144</v>
      </c>
      <c r="B6" s="41">
        <v>3920930</v>
      </c>
      <c r="C6" s="39">
        <v>25186960</v>
      </c>
      <c r="D6" s="39">
        <v>6089103</v>
      </c>
      <c r="E6" s="39">
        <v>6604996</v>
      </c>
      <c r="F6" s="39">
        <v>4227607</v>
      </c>
      <c r="G6" s="39">
        <v>2518078</v>
      </c>
      <c r="H6" s="39">
        <v>1578285</v>
      </c>
      <c r="I6" s="39">
        <v>2014986</v>
      </c>
      <c r="J6" s="39">
        <v>1578285</v>
      </c>
    </row>
    <row r="7" spans="1:10" ht="13.5">
      <c r="A7" s="39" t="s">
        <v>102</v>
      </c>
      <c r="B7" s="42">
        <v>74.8</v>
      </c>
      <c r="C7" s="42">
        <v>80.1</v>
      </c>
      <c r="D7" s="43">
        <v>75.4</v>
      </c>
      <c r="E7" s="43">
        <v>74.1</v>
      </c>
      <c r="F7" s="43">
        <v>80.7</v>
      </c>
      <c r="G7" s="43">
        <v>76.1</v>
      </c>
      <c r="H7" s="43">
        <v>75.2</v>
      </c>
      <c r="I7" s="43">
        <v>72.2</v>
      </c>
      <c r="J7" s="43">
        <v>75.2</v>
      </c>
    </row>
    <row r="8" spans="1:10" ht="13.5">
      <c r="A8" s="39" t="s">
        <v>145</v>
      </c>
      <c r="B8" s="44">
        <v>0.398</v>
      </c>
      <c r="C8" s="44">
        <v>0.731</v>
      </c>
      <c r="D8" s="45">
        <v>0.536</v>
      </c>
      <c r="E8" s="45">
        <v>0.482</v>
      </c>
      <c r="F8" s="45">
        <v>0.675</v>
      </c>
      <c r="G8" s="45">
        <v>0.227</v>
      </c>
      <c r="H8" s="45">
        <v>0.145</v>
      </c>
      <c r="I8" s="45">
        <v>0.211</v>
      </c>
      <c r="J8" s="45">
        <v>0.145</v>
      </c>
    </row>
    <row r="9" spans="1:10" ht="13.5">
      <c r="A9" s="39" t="s">
        <v>146</v>
      </c>
      <c r="B9" s="42">
        <v>5.5</v>
      </c>
      <c r="C9" s="42">
        <v>2.5</v>
      </c>
      <c r="D9" s="43">
        <v>7.8</v>
      </c>
      <c r="E9" s="43">
        <v>5.3</v>
      </c>
      <c r="F9" s="43">
        <v>0.7</v>
      </c>
      <c r="G9" s="43">
        <v>8.1</v>
      </c>
      <c r="H9" s="43">
        <v>5</v>
      </c>
      <c r="I9" s="43">
        <v>8.6</v>
      </c>
      <c r="J9" s="43">
        <v>5</v>
      </c>
    </row>
    <row r="10" spans="1:10" ht="13.5">
      <c r="A10" s="39" t="s">
        <v>147</v>
      </c>
      <c r="B10" s="42">
        <v>99.8</v>
      </c>
      <c r="C10" s="42">
        <v>101.6</v>
      </c>
      <c r="D10" s="43">
        <v>102.4</v>
      </c>
      <c r="E10" s="43">
        <v>101.6</v>
      </c>
      <c r="F10" s="43">
        <v>103.1</v>
      </c>
      <c r="G10" s="43">
        <v>101.3</v>
      </c>
      <c r="H10" s="43">
        <v>102.5</v>
      </c>
      <c r="I10" s="46">
        <v>0.79</v>
      </c>
      <c r="J10" s="43">
        <v>102.5</v>
      </c>
    </row>
    <row r="11" spans="1:10" ht="13.5">
      <c r="A11" s="39" t="s">
        <v>148</v>
      </c>
      <c r="B11" s="42">
        <v>17</v>
      </c>
      <c r="C11" s="42">
        <v>19.3</v>
      </c>
      <c r="D11" s="43">
        <v>15.5</v>
      </c>
      <c r="E11" s="43">
        <v>11.2</v>
      </c>
      <c r="F11" s="43">
        <v>16.5</v>
      </c>
      <c r="G11" s="43">
        <v>14</v>
      </c>
      <c r="H11" s="43">
        <v>15</v>
      </c>
      <c r="I11" s="43">
        <v>4.8</v>
      </c>
      <c r="J11" s="43">
        <v>15</v>
      </c>
    </row>
    <row r="12" spans="1:10" ht="13.5">
      <c r="A12" s="39" t="s">
        <v>149</v>
      </c>
      <c r="B12" s="42">
        <v>9.6</v>
      </c>
      <c r="C12" s="42">
        <v>12.8</v>
      </c>
      <c r="D12" s="43">
        <v>9</v>
      </c>
      <c r="E12" s="43">
        <v>5.9</v>
      </c>
      <c r="F12" s="43">
        <v>12.1</v>
      </c>
      <c r="G12" s="43">
        <v>9.3</v>
      </c>
      <c r="H12" s="43">
        <v>1.4</v>
      </c>
      <c r="I12" s="43">
        <v>3.1</v>
      </c>
      <c r="J12" s="43">
        <v>1.4</v>
      </c>
    </row>
    <row r="52" spans="1:10" ht="17.25">
      <c r="A52" s="72" t="s">
        <v>197</v>
      </c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3.5">
      <c r="A53" s="3"/>
      <c r="B53" s="5" t="s">
        <v>172</v>
      </c>
      <c r="C53" s="5" t="s">
        <v>173</v>
      </c>
      <c r="D53" s="5" t="s">
        <v>174</v>
      </c>
      <c r="E53" s="5" t="s">
        <v>175</v>
      </c>
      <c r="F53" s="5" t="s">
        <v>176</v>
      </c>
      <c r="G53" s="5" t="s">
        <v>177</v>
      </c>
      <c r="H53" s="5" t="s">
        <v>178</v>
      </c>
      <c r="I53" s="5" t="s">
        <v>179</v>
      </c>
      <c r="J53" s="5" t="s">
        <v>190</v>
      </c>
    </row>
    <row r="54" spans="1:10" ht="13.5">
      <c r="A54" s="3" t="s">
        <v>0</v>
      </c>
      <c r="B54" s="14">
        <v>11792</v>
      </c>
      <c r="C54" s="3">
        <v>122142</v>
      </c>
      <c r="D54" s="3">
        <v>24793</v>
      </c>
      <c r="E54" s="3">
        <v>24709</v>
      </c>
      <c r="F54" s="3">
        <v>16831</v>
      </c>
      <c r="G54" s="3">
        <v>5275</v>
      </c>
      <c r="H54" s="3">
        <v>5003</v>
      </c>
      <c r="I54" s="3">
        <v>4234</v>
      </c>
      <c r="J54" s="3">
        <v>2611</v>
      </c>
    </row>
    <row r="55" spans="1:10" ht="13.5">
      <c r="A55" s="3" t="str">
        <f>A3</f>
        <v>基準財政収入額</v>
      </c>
      <c r="B55" s="3">
        <f>B3/B54</f>
        <v>115.28790705563094</v>
      </c>
      <c r="C55" s="3">
        <f aca="true" t="shared" si="0" ref="C55:J55">C3/C54</f>
        <v>118.37337688919455</v>
      </c>
      <c r="D55" s="3">
        <f t="shared" si="0"/>
        <v>111.56548219255436</v>
      </c>
      <c r="E55" s="3">
        <f t="shared" si="0"/>
        <v>113.58913756121251</v>
      </c>
      <c r="F55" s="3">
        <f t="shared" si="0"/>
        <v>208.2622541738459</v>
      </c>
      <c r="G55" s="3">
        <f t="shared" si="0"/>
        <v>98.7357345971564</v>
      </c>
      <c r="H55" s="3">
        <f t="shared" si="0"/>
        <v>43.43613831700979</v>
      </c>
      <c r="I55" s="3">
        <f t="shared" si="0"/>
        <v>93.31955597543694</v>
      </c>
      <c r="J55" s="3">
        <f t="shared" si="0"/>
        <v>83.2290310225967</v>
      </c>
    </row>
    <row r="56" spans="1:10" ht="13.5">
      <c r="A56" s="3" t="str">
        <f>A4</f>
        <v>基準財政需要額</v>
      </c>
      <c r="B56" s="3">
        <f>B4/B54</f>
        <v>296.49143487109905</v>
      </c>
      <c r="C56" s="3">
        <f aca="true" t="shared" si="1" ref="C56:J56">C4/C54</f>
        <v>167.98583615791455</v>
      </c>
      <c r="D56" s="3">
        <f t="shared" si="1"/>
        <v>210.1427822369217</v>
      </c>
      <c r="E56" s="3">
        <f t="shared" si="1"/>
        <v>231.39333845967056</v>
      </c>
      <c r="F56" s="3">
        <f t="shared" si="1"/>
        <v>134.21644584397836</v>
      </c>
      <c r="G56" s="3">
        <f t="shared" si="1"/>
        <v>448.1514691943128</v>
      </c>
      <c r="H56" s="3">
        <f t="shared" si="1"/>
        <v>302.7841295222866</v>
      </c>
      <c r="I56" s="3">
        <f t="shared" si="1"/>
        <v>449.06943788379783</v>
      </c>
      <c r="J56" s="3">
        <f t="shared" si="1"/>
        <v>580.171964764458</v>
      </c>
    </row>
    <row r="57" spans="1:10" ht="13.5">
      <c r="A57" s="3" t="str">
        <f>A5</f>
        <v>標準税収入額</v>
      </c>
      <c r="B57" s="3">
        <f>B5/B54</f>
        <v>151.45963364993216</v>
      </c>
      <c r="C57" s="3">
        <f aca="true" t="shared" si="2" ref="C57:J57">C5/C54</f>
        <v>156.59801706210803</v>
      </c>
      <c r="D57" s="3">
        <f t="shared" si="2"/>
        <v>147.01915863348526</v>
      </c>
      <c r="E57" s="3">
        <f t="shared" si="2"/>
        <v>149.50714314622203</v>
      </c>
      <c r="F57" s="3">
        <f t="shared" si="2"/>
        <v>177.1339789673816</v>
      </c>
      <c r="G57" s="3">
        <f t="shared" si="2"/>
        <v>127.95658767772512</v>
      </c>
      <c r="H57" s="3">
        <f t="shared" si="2"/>
        <v>56.11972816310214</v>
      </c>
      <c r="I57" s="3">
        <f t="shared" si="2"/>
        <v>120.54109589041096</v>
      </c>
      <c r="J57" s="3">
        <f t="shared" si="2"/>
        <v>107.53236307927997</v>
      </c>
    </row>
    <row r="58" spans="1:10" ht="13.5">
      <c r="A58" s="3" t="str">
        <f>A6</f>
        <v>標準財政規模</v>
      </c>
      <c r="B58" s="3">
        <f>B6/B54</f>
        <v>332.50763229308006</v>
      </c>
      <c r="C58" s="3">
        <f aca="true" t="shared" si="3" ref="C58:J58">C6/C54</f>
        <v>206.21047633082804</v>
      </c>
      <c r="D58" s="3">
        <f t="shared" si="3"/>
        <v>245.5976686968096</v>
      </c>
      <c r="E58" s="3">
        <f t="shared" si="3"/>
        <v>267.3113440446801</v>
      </c>
      <c r="F58" s="3">
        <f t="shared" si="3"/>
        <v>251.17978729724913</v>
      </c>
      <c r="G58" s="3">
        <f t="shared" si="3"/>
        <v>477.36075829383884</v>
      </c>
      <c r="H58" s="3">
        <f t="shared" si="3"/>
        <v>315.467719368379</v>
      </c>
      <c r="I58" s="3">
        <f t="shared" si="3"/>
        <v>475.9059990552669</v>
      </c>
      <c r="J58" s="3">
        <f t="shared" si="3"/>
        <v>604.4752968211413</v>
      </c>
    </row>
    <row r="90" spans="1:10" ht="17.25">
      <c r="A90" s="73" t="s">
        <v>105</v>
      </c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13.5">
      <c r="A91" s="49"/>
      <c r="B91" s="61" t="s">
        <v>172</v>
      </c>
      <c r="C91" s="61" t="s">
        <v>173</v>
      </c>
      <c r="D91" s="61" t="s">
        <v>174</v>
      </c>
      <c r="E91" s="61" t="s">
        <v>175</v>
      </c>
      <c r="F91" s="61" t="s">
        <v>176</v>
      </c>
      <c r="G91" s="61" t="s">
        <v>177</v>
      </c>
      <c r="H91" s="61" t="s">
        <v>178</v>
      </c>
      <c r="I91" s="61" t="s">
        <v>179</v>
      </c>
      <c r="J91" s="61" t="s">
        <v>190</v>
      </c>
    </row>
    <row r="92" spans="1:10" ht="13.5">
      <c r="A92" s="3" t="s">
        <v>106</v>
      </c>
      <c r="B92" s="14">
        <v>92463</v>
      </c>
      <c r="C92" s="3">
        <v>322913</v>
      </c>
      <c r="D92" s="3">
        <v>128346</v>
      </c>
      <c r="E92" s="3">
        <v>125079</v>
      </c>
      <c r="F92" s="3">
        <v>102850</v>
      </c>
      <c r="G92" s="3">
        <v>71123</v>
      </c>
      <c r="H92" s="3">
        <v>30956</v>
      </c>
      <c r="I92" s="3">
        <v>49484</v>
      </c>
      <c r="J92" s="3">
        <v>30956</v>
      </c>
    </row>
    <row r="93" spans="1:10" ht="13.5">
      <c r="A93" s="3" t="s">
        <v>107</v>
      </c>
      <c r="B93" s="14">
        <v>606052</v>
      </c>
      <c r="C93" s="3">
        <v>4223434</v>
      </c>
      <c r="D93" s="3">
        <v>1187761</v>
      </c>
      <c r="E93" s="3">
        <v>2073506</v>
      </c>
      <c r="F93" s="3">
        <v>1179329</v>
      </c>
      <c r="G93" s="3">
        <v>536111</v>
      </c>
      <c r="H93" s="3">
        <v>479638</v>
      </c>
      <c r="I93" s="3">
        <v>601484</v>
      </c>
      <c r="J93" s="3">
        <v>479638</v>
      </c>
    </row>
    <row r="94" spans="1:10" ht="13.5">
      <c r="A94" s="3" t="s">
        <v>108</v>
      </c>
      <c r="B94" s="14">
        <v>1095544</v>
      </c>
      <c r="C94" s="3">
        <v>7932945</v>
      </c>
      <c r="D94" s="3">
        <v>1608422</v>
      </c>
      <c r="E94" s="3">
        <v>1489771</v>
      </c>
      <c r="F94" s="3">
        <v>1620842</v>
      </c>
      <c r="G94" s="3">
        <v>666725</v>
      </c>
      <c r="H94" s="3">
        <v>756821</v>
      </c>
      <c r="I94" s="3">
        <v>475378</v>
      </c>
      <c r="J94" s="3">
        <v>756821</v>
      </c>
    </row>
    <row r="95" spans="1:10" ht="13.5">
      <c r="A95" s="3" t="s">
        <v>109</v>
      </c>
      <c r="B95" s="14">
        <v>258011</v>
      </c>
      <c r="C95" s="3">
        <v>2553951</v>
      </c>
      <c r="D95" s="3">
        <v>948441</v>
      </c>
      <c r="E95" s="3">
        <v>514856</v>
      </c>
      <c r="F95" s="3">
        <v>378488</v>
      </c>
      <c r="G95" s="3">
        <v>588698</v>
      </c>
      <c r="H95" s="3">
        <v>262710</v>
      </c>
      <c r="I95" s="3">
        <v>533096</v>
      </c>
      <c r="J95" s="3">
        <v>262710</v>
      </c>
    </row>
    <row r="96" spans="1:10" ht="13.5">
      <c r="A96" s="3" t="s">
        <v>110</v>
      </c>
      <c r="B96" s="14"/>
      <c r="C96" s="3">
        <v>240786</v>
      </c>
      <c r="D96" s="3">
        <v>24801</v>
      </c>
      <c r="E96" s="3">
        <v>0</v>
      </c>
      <c r="F96" s="3">
        <v>35246</v>
      </c>
      <c r="G96" s="3"/>
      <c r="H96" s="3"/>
      <c r="I96" s="3">
        <v>6</v>
      </c>
      <c r="J96" s="3"/>
    </row>
    <row r="97" spans="1:10" ht="13.5">
      <c r="A97" s="3" t="s">
        <v>111</v>
      </c>
      <c r="B97" s="14">
        <v>523186</v>
      </c>
      <c r="C97" s="3">
        <v>2681246</v>
      </c>
      <c r="D97" s="3">
        <v>562284</v>
      </c>
      <c r="E97" s="3">
        <v>883972</v>
      </c>
      <c r="F97" s="3">
        <v>398793</v>
      </c>
      <c r="G97" s="3">
        <v>731390</v>
      </c>
      <c r="H97" s="3">
        <v>220345</v>
      </c>
      <c r="I97" s="3">
        <v>400394</v>
      </c>
      <c r="J97" s="3">
        <v>220345</v>
      </c>
    </row>
    <row r="98" spans="1:10" ht="13.5">
      <c r="A98" s="3" t="s">
        <v>112</v>
      </c>
      <c r="B98" s="14">
        <v>264266</v>
      </c>
      <c r="C98" s="3">
        <v>4625819</v>
      </c>
      <c r="D98" s="3">
        <v>375343</v>
      </c>
      <c r="E98" s="3">
        <v>484713</v>
      </c>
      <c r="F98" s="3">
        <v>428820</v>
      </c>
      <c r="G98" s="3">
        <v>52983</v>
      </c>
      <c r="H98" s="3">
        <v>94117</v>
      </c>
      <c r="I98" s="3">
        <v>142482</v>
      </c>
      <c r="J98" s="3">
        <v>94117</v>
      </c>
    </row>
    <row r="99" spans="1:10" ht="13.5">
      <c r="A99" s="3" t="s">
        <v>113</v>
      </c>
      <c r="B99" s="14">
        <v>741503</v>
      </c>
      <c r="C99" s="3">
        <v>8872099</v>
      </c>
      <c r="D99" s="3">
        <v>1450919</v>
      </c>
      <c r="E99" s="3">
        <v>1897599</v>
      </c>
      <c r="F99" s="3">
        <v>858622</v>
      </c>
      <c r="G99" s="3">
        <v>529530</v>
      </c>
      <c r="H99" s="3">
        <v>124665</v>
      </c>
      <c r="I99" s="3">
        <v>335874</v>
      </c>
      <c r="J99" s="3">
        <v>124665</v>
      </c>
    </row>
    <row r="100" spans="1:10" ht="13.5">
      <c r="A100" s="3" t="s">
        <v>114</v>
      </c>
      <c r="B100" s="14">
        <v>256321</v>
      </c>
      <c r="C100" s="3">
        <v>1052472</v>
      </c>
      <c r="D100" s="3">
        <v>305522</v>
      </c>
      <c r="E100" s="3">
        <v>338247</v>
      </c>
      <c r="F100" s="3">
        <v>269234</v>
      </c>
      <c r="G100" s="3">
        <v>135329</v>
      </c>
      <c r="H100" s="3">
        <v>69492</v>
      </c>
      <c r="I100" s="3">
        <v>102627</v>
      </c>
      <c r="J100" s="3">
        <v>69492</v>
      </c>
    </row>
    <row r="101" spans="1:10" ht="13.5">
      <c r="A101" s="3" t="s">
        <v>115</v>
      </c>
      <c r="B101" s="14">
        <v>2748188</v>
      </c>
      <c r="C101" s="3">
        <v>4188394</v>
      </c>
      <c r="D101" s="3">
        <v>1367176</v>
      </c>
      <c r="E101" s="3">
        <v>1107313</v>
      </c>
      <c r="F101" s="3">
        <v>634074</v>
      </c>
      <c r="G101" s="3">
        <v>334767</v>
      </c>
      <c r="H101" s="3">
        <v>820898</v>
      </c>
      <c r="I101" s="3">
        <v>329902</v>
      </c>
      <c r="J101" s="3">
        <v>820898</v>
      </c>
    </row>
    <row r="102" spans="1:10" ht="13.5">
      <c r="A102" s="3" t="s">
        <v>116</v>
      </c>
      <c r="B102" s="14">
        <v>43482</v>
      </c>
      <c r="C102" s="3">
        <v>24787</v>
      </c>
      <c r="D102" s="3">
        <v>45763</v>
      </c>
      <c r="E102" s="3">
        <v>110896</v>
      </c>
      <c r="F102" s="3"/>
      <c r="G102" s="3">
        <v>54494</v>
      </c>
      <c r="H102" s="3">
        <v>0</v>
      </c>
      <c r="I102" s="3"/>
      <c r="J102" s="3">
        <v>0</v>
      </c>
    </row>
    <row r="103" spans="1:10" ht="13.5">
      <c r="A103" s="3" t="s">
        <v>117</v>
      </c>
      <c r="B103" s="14">
        <v>791663</v>
      </c>
      <c r="C103" s="3">
        <v>6837614</v>
      </c>
      <c r="D103" s="3">
        <v>1137236</v>
      </c>
      <c r="E103" s="3">
        <v>1041899</v>
      </c>
      <c r="F103" s="3">
        <v>856661</v>
      </c>
      <c r="G103" s="3">
        <v>625871</v>
      </c>
      <c r="H103" s="3">
        <v>604671</v>
      </c>
      <c r="I103" s="3">
        <v>366767</v>
      </c>
      <c r="J103" s="3">
        <v>604671</v>
      </c>
    </row>
    <row r="104" spans="1:10" ht="13.5">
      <c r="A104" s="3" t="s">
        <v>118</v>
      </c>
      <c r="B104" s="14"/>
      <c r="C104" s="3"/>
      <c r="D104" s="3">
        <v>105768</v>
      </c>
      <c r="E104" s="3"/>
      <c r="F104" s="3"/>
      <c r="G104" s="3"/>
      <c r="H104" s="3"/>
      <c r="I104" s="3"/>
      <c r="J104" s="3"/>
    </row>
    <row r="105" spans="1:10" ht="13.5">
      <c r="A105" s="3" t="s">
        <v>91</v>
      </c>
      <c r="B105" s="14"/>
      <c r="C105" s="3"/>
      <c r="D105" s="3"/>
      <c r="E105" s="3">
        <v>0</v>
      </c>
      <c r="F105" s="3"/>
      <c r="G105" s="3"/>
      <c r="H105" s="3"/>
      <c r="I105" s="3"/>
      <c r="J105" s="3"/>
    </row>
    <row r="106" spans="1:10" ht="13.5">
      <c r="A106" s="5" t="s">
        <v>100</v>
      </c>
      <c r="B106" s="14">
        <v>7420679</v>
      </c>
      <c r="C106" s="3">
        <f aca="true" t="shared" si="4" ref="C106:J106">SUM(C92:C103)</f>
        <v>43556460</v>
      </c>
      <c r="D106" s="3">
        <f>SUM(D92:D104)</f>
        <v>9247782</v>
      </c>
      <c r="E106" s="3">
        <f t="shared" si="4"/>
        <v>10067851</v>
      </c>
      <c r="F106" s="3">
        <f t="shared" si="4"/>
        <v>6762959</v>
      </c>
      <c r="G106" s="3">
        <f t="shared" si="4"/>
        <v>4327021</v>
      </c>
      <c r="H106" s="3">
        <f t="shared" si="4"/>
        <v>3464313</v>
      </c>
      <c r="I106" s="3">
        <f t="shared" si="4"/>
        <v>3337494</v>
      </c>
      <c r="J106" s="3">
        <f t="shared" si="4"/>
        <v>3464313</v>
      </c>
    </row>
    <row r="108" spans="1:10" ht="17.25">
      <c r="A108" s="73" t="s">
        <v>198</v>
      </c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1:10" ht="13.5">
      <c r="A109" s="49"/>
      <c r="B109" s="61" t="s">
        <v>172</v>
      </c>
      <c r="C109" s="61" t="s">
        <v>173</v>
      </c>
      <c r="D109" s="61" t="s">
        <v>174</v>
      </c>
      <c r="E109" s="61" t="s">
        <v>175</v>
      </c>
      <c r="F109" s="61" t="s">
        <v>176</v>
      </c>
      <c r="G109" s="61" t="s">
        <v>177</v>
      </c>
      <c r="H109" s="61" t="s">
        <v>178</v>
      </c>
      <c r="I109" s="61" t="s">
        <v>179</v>
      </c>
      <c r="J109" s="61" t="s">
        <v>190</v>
      </c>
    </row>
    <row r="110" spans="1:10" ht="13.5">
      <c r="A110" s="3" t="s">
        <v>106</v>
      </c>
      <c r="B110" s="60">
        <f>B92/B106</f>
        <v>0.012460180530649553</v>
      </c>
      <c r="C110" s="60">
        <f aca="true" t="shared" si="5" ref="C110:J110">C92/C106</f>
        <v>0.007413664930529249</v>
      </c>
      <c r="D110" s="60">
        <f t="shared" si="5"/>
        <v>0.013878571099535003</v>
      </c>
      <c r="E110" s="60">
        <f t="shared" si="5"/>
        <v>0.012423604600425651</v>
      </c>
      <c r="F110" s="60">
        <f t="shared" si="5"/>
        <v>0.015207840236795757</v>
      </c>
      <c r="G110" s="60">
        <f t="shared" si="5"/>
        <v>0.016436943569259312</v>
      </c>
      <c r="H110" s="60">
        <f t="shared" si="5"/>
        <v>0.00893568219730723</v>
      </c>
      <c r="I110" s="60">
        <f t="shared" si="5"/>
        <v>0.014826693321396233</v>
      </c>
      <c r="J110" s="60">
        <f t="shared" si="5"/>
        <v>0.00893568219730723</v>
      </c>
    </row>
    <row r="111" spans="1:10" ht="13.5">
      <c r="A111" s="3" t="s">
        <v>107</v>
      </c>
      <c r="B111" s="60">
        <f>B93/B106</f>
        <v>0.08167069347697158</v>
      </c>
      <c r="C111" s="60">
        <f aca="true" t="shared" si="6" ref="C111:J111">C93/C106</f>
        <v>0.09696458343951735</v>
      </c>
      <c r="D111" s="60">
        <f t="shared" si="6"/>
        <v>0.12843739179837932</v>
      </c>
      <c r="E111" s="60">
        <f t="shared" si="6"/>
        <v>0.20595318703067814</v>
      </c>
      <c r="F111" s="60">
        <f t="shared" si="6"/>
        <v>0.17438062244647645</v>
      </c>
      <c r="G111" s="60">
        <f t="shared" si="6"/>
        <v>0.12389840493032042</v>
      </c>
      <c r="H111" s="60">
        <f t="shared" si="6"/>
        <v>0.13845111570461446</v>
      </c>
      <c r="I111" s="60">
        <f t="shared" si="6"/>
        <v>0.180220249085092</v>
      </c>
      <c r="J111" s="60">
        <f t="shared" si="6"/>
        <v>0.13845111570461446</v>
      </c>
    </row>
    <row r="112" spans="1:10" ht="13.5">
      <c r="A112" s="3" t="s">
        <v>108</v>
      </c>
      <c r="B112" s="60">
        <f>B94/B106</f>
        <v>0.1476339294557816</v>
      </c>
      <c r="C112" s="60">
        <f aca="true" t="shared" si="7" ref="C112:J112">C94/C106</f>
        <v>0.18213015933801782</v>
      </c>
      <c r="D112" s="60">
        <f t="shared" si="7"/>
        <v>0.17392516389335302</v>
      </c>
      <c r="E112" s="60">
        <f t="shared" si="7"/>
        <v>0.14797308780195495</v>
      </c>
      <c r="F112" s="60">
        <f t="shared" si="7"/>
        <v>0.23966462017587273</v>
      </c>
      <c r="G112" s="60">
        <f t="shared" si="7"/>
        <v>0.15408406846188175</v>
      </c>
      <c r="H112" s="60">
        <f t="shared" si="7"/>
        <v>0.2184620731440837</v>
      </c>
      <c r="I112" s="60">
        <f t="shared" si="7"/>
        <v>0.1424356118692648</v>
      </c>
      <c r="J112" s="60">
        <f t="shared" si="7"/>
        <v>0.2184620731440837</v>
      </c>
    </row>
    <row r="113" spans="1:10" ht="13.5">
      <c r="A113" s="3" t="s">
        <v>109</v>
      </c>
      <c r="B113" s="60">
        <f>B95/B106</f>
        <v>0.03476919025873508</v>
      </c>
      <c r="C113" s="60">
        <f aca="true" t="shared" si="8" ref="C113:J113">C95/C106</f>
        <v>0.05863541251975023</v>
      </c>
      <c r="D113" s="60">
        <f t="shared" si="8"/>
        <v>0.1025587540882776</v>
      </c>
      <c r="E113" s="60">
        <f t="shared" si="8"/>
        <v>0.05113861935382238</v>
      </c>
      <c r="F113" s="60">
        <f t="shared" si="8"/>
        <v>0.05596485207140839</v>
      </c>
      <c r="G113" s="60">
        <f t="shared" si="8"/>
        <v>0.13605156989069386</v>
      </c>
      <c r="H113" s="60">
        <f t="shared" si="8"/>
        <v>0.07583321714868142</v>
      </c>
      <c r="I113" s="60">
        <f t="shared" si="8"/>
        <v>0.15972942573080282</v>
      </c>
      <c r="J113" s="60">
        <f t="shared" si="8"/>
        <v>0.07583321714868142</v>
      </c>
    </row>
    <row r="114" spans="1:10" ht="13.5">
      <c r="A114" s="3" t="s">
        <v>110</v>
      </c>
      <c r="B114" s="60">
        <f>B96/B106</f>
        <v>0</v>
      </c>
      <c r="C114" s="60">
        <f aca="true" t="shared" si="9" ref="C114:J114">C96/C106</f>
        <v>0.005528135206580149</v>
      </c>
      <c r="D114" s="60">
        <f t="shared" si="9"/>
        <v>0.002681832249073345</v>
      </c>
      <c r="E114" s="60">
        <f t="shared" si="9"/>
        <v>0</v>
      </c>
      <c r="F114" s="60">
        <f t="shared" si="9"/>
        <v>0.005211624083481801</v>
      </c>
      <c r="G114" s="60">
        <f t="shared" si="9"/>
        <v>0</v>
      </c>
      <c r="H114" s="60">
        <f t="shared" si="9"/>
        <v>0</v>
      </c>
      <c r="I114" s="60">
        <f t="shared" si="9"/>
        <v>1.7977560409097364E-06</v>
      </c>
      <c r="J114" s="60">
        <f t="shared" si="9"/>
        <v>0</v>
      </c>
    </row>
    <row r="115" spans="1:10" ht="13.5">
      <c r="A115" s="3" t="s">
        <v>111</v>
      </c>
      <c r="B115" s="60">
        <f>B97/B106</f>
        <v>0.07050379082561044</v>
      </c>
      <c r="C115" s="60">
        <f aca="true" t="shared" si="10" ref="C115:J115">C97/C106</f>
        <v>0.061557941118263515</v>
      </c>
      <c r="D115" s="60">
        <f t="shared" si="10"/>
        <v>0.060802038802385265</v>
      </c>
      <c r="E115" s="60">
        <f t="shared" si="10"/>
        <v>0.08780145832511824</v>
      </c>
      <c r="F115" s="60">
        <f t="shared" si="10"/>
        <v>0.05896723608704415</v>
      </c>
      <c r="G115" s="60">
        <f t="shared" si="10"/>
        <v>0.16902853025210648</v>
      </c>
      <c r="H115" s="60">
        <f t="shared" si="10"/>
        <v>0.06360424130267675</v>
      </c>
      <c r="I115" s="60">
        <f t="shared" si="10"/>
        <v>0.11996845537400216</v>
      </c>
      <c r="J115" s="60">
        <f t="shared" si="10"/>
        <v>0.06360424130267675</v>
      </c>
    </row>
    <row r="116" spans="1:10" ht="13.5">
      <c r="A116" s="3" t="s">
        <v>112</v>
      </c>
      <c r="B116" s="60">
        <f>B98/B106</f>
        <v>0.0356121050378274</v>
      </c>
      <c r="C116" s="60">
        <f aca="true" t="shared" si="11" ref="C116:J116">C98/C106</f>
        <v>0.1062028227270995</v>
      </c>
      <c r="D116" s="60">
        <f t="shared" si="11"/>
        <v>0.040587353810892166</v>
      </c>
      <c r="E116" s="60">
        <f t="shared" si="11"/>
        <v>0.048144633844898976</v>
      </c>
      <c r="F116" s="60">
        <f t="shared" si="11"/>
        <v>0.0634071565419811</v>
      </c>
      <c r="G116" s="60">
        <f t="shared" si="11"/>
        <v>0.012244682889221014</v>
      </c>
      <c r="H116" s="60">
        <f t="shared" si="11"/>
        <v>0.027167579834732024</v>
      </c>
      <c r="I116" s="60">
        <f t="shared" si="11"/>
        <v>0.04269131270348351</v>
      </c>
      <c r="J116" s="60">
        <f t="shared" si="11"/>
        <v>0.027167579834732024</v>
      </c>
    </row>
    <row r="117" spans="1:10" ht="13.5">
      <c r="A117" s="3" t="s">
        <v>113</v>
      </c>
      <c r="B117" s="60">
        <f>B99/B106</f>
        <v>0.09992387489069396</v>
      </c>
      <c r="C117" s="60">
        <f aca="true" t="shared" si="12" ref="C117:J117">C99/C106</f>
        <v>0.2036919207851143</v>
      </c>
      <c r="D117" s="60">
        <f t="shared" si="12"/>
        <v>0.15689372868002294</v>
      </c>
      <c r="E117" s="60">
        <f t="shared" si="12"/>
        <v>0.18848103731372265</v>
      </c>
      <c r="F117" s="60">
        <f t="shared" si="12"/>
        <v>0.12695951579774475</v>
      </c>
      <c r="G117" s="60">
        <f t="shared" si="12"/>
        <v>0.12237749712793167</v>
      </c>
      <c r="H117" s="60">
        <f t="shared" si="12"/>
        <v>0.03598548976377135</v>
      </c>
      <c r="I117" s="60">
        <f t="shared" si="12"/>
        <v>0.10063658541408614</v>
      </c>
      <c r="J117" s="60">
        <f t="shared" si="12"/>
        <v>0.03598548976377135</v>
      </c>
    </row>
    <row r="118" spans="1:10" ht="13.5">
      <c r="A118" s="3" t="s">
        <v>114</v>
      </c>
      <c r="B118" s="60">
        <f>B100/B106</f>
        <v>0.034541448296038675</v>
      </c>
      <c r="C118" s="60">
        <f aca="true" t="shared" si="13" ref="C118:J118">C100/C106</f>
        <v>0.024163396198864647</v>
      </c>
      <c r="D118" s="60">
        <f t="shared" si="13"/>
        <v>0.03303732722073249</v>
      </c>
      <c r="E118" s="60">
        <f t="shared" si="13"/>
        <v>0.0335967427408292</v>
      </c>
      <c r="F118" s="60">
        <f t="shared" si="13"/>
        <v>0.03981008904534243</v>
      </c>
      <c r="G118" s="60">
        <f t="shared" si="13"/>
        <v>0.03127532776013798</v>
      </c>
      <c r="H118" s="60">
        <f t="shared" si="13"/>
        <v>0.020059388398219215</v>
      </c>
      <c r="I118" s="60">
        <f t="shared" si="13"/>
        <v>0.03074971820174059</v>
      </c>
      <c r="J118" s="60">
        <f t="shared" si="13"/>
        <v>0.020059388398219215</v>
      </c>
    </row>
    <row r="119" spans="1:10" ht="13.5">
      <c r="A119" s="3" t="s">
        <v>115</v>
      </c>
      <c r="B119" s="60">
        <f>B101/B106</f>
        <v>0.3703418514666919</v>
      </c>
      <c r="C119" s="60">
        <f aca="true" t="shared" si="14" ref="C119:J119">C101/C106</f>
        <v>0.09616011034872898</v>
      </c>
      <c r="D119" s="60">
        <f t="shared" si="14"/>
        <v>0.14783826002818837</v>
      </c>
      <c r="E119" s="60">
        <f t="shared" si="14"/>
        <v>0.10998504050169197</v>
      </c>
      <c r="F119" s="60">
        <f t="shared" si="14"/>
        <v>0.0937568895508608</v>
      </c>
      <c r="G119" s="60">
        <f t="shared" si="14"/>
        <v>0.07736662244070458</v>
      </c>
      <c r="H119" s="60">
        <f t="shared" si="14"/>
        <v>0.23695838107007075</v>
      </c>
      <c r="I119" s="60">
        <f t="shared" si="14"/>
        <v>0.09884721890136731</v>
      </c>
      <c r="J119" s="60">
        <f t="shared" si="14"/>
        <v>0.23695838107007075</v>
      </c>
    </row>
    <row r="120" spans="1:10" ht="13.5">
      <c r="A120" s="3" t="s">
        <v>116</v>
      </c>
      <c r="B120" s="60">
        <f>B102/B106</f>
        <v>0.00585957161063024</v>
      </c>
      <c r="C120" s="60">
        <f aca="true" t="shared" si="15" ref="C120:J120">C102/C106</f>
        <v>0.0005690774686464418</v>
      </c>
      <c r="D120" s="60">
        <f t="shared" si="15"/>
        <v>0.004948537930500524</v>
      </c>
      <c r="E120" s="60">
        <f t="shared" si="15"/>
        <v>0.011014863052701118</v>
      </c>
      <c r="F120" s="60">
        <f t="shared" si="15"/>
        <v>0</v>
      </c>
      <c r="G120" s="60">
        <f t="shared" si="15"/>
        <v>0.012593883875303587</v>
      </c>
      <c r="H120" s="60">
        <f t="shared" si="15"/>
        <v>0</v>
      </c>
      <c r="I120" s="60">
        <f t="shared" si="15"/>
        <v>0</v>
      </c>
      <c r="J120" s="60">
        <f t="shared" si="15"/>
        <v>0</v>
      </c>
    </row>
    <row r="121" spans="1:10" ht="13.5">
      <c r="A121" s="3" t="s">
        <v>117</v>
      </c>
      <c r="B121" s="60">
        <f>B103/B106</f>
        <v>0.10668336415036953</v>
      </c>
      <c r="C121" s="60">
        <f aca="true" t="shared" si="16" ref="C121:J121">C103/C106</f>
        <v>0.15698277591888782</v>
      </c>
      <c r="D121" s="60">
        <f t="shared" si="16"/>
        <v>0.12297391958417705</v>
      </c>
      <c r="E121" s="60">
        <f t="shared" si="16"/>
        <v>0.1034877254341567</v>
      </c>
      <c r="F121" s="60">
        <f t="shared" si="16"/>
        <v>0.12666955396299165</v>
      </c>
      <c r="G121" s="60">
        <f t="shared" si="16"/>
        <v>0.14464246880243936</v>
      </c>
      <c r="H121" s="60">
        <f t="shared" si="16"/>
        <v>0.17454283143584312</v>
      </c>
      <c r="I121" s="60">
        <f t="shared" si="16"/>
        <v>0.10989293164272355</v>
      </c>
      <c r="J121" s="60">
        <f t="shared" si="16"/>
        <v>0.17454283143584312</v>
      </c>
    </row>
    <row r="122" spans="1:10" ht="13.5">
      <c r="A122" s="3" t="s">
        <v>118</v>
      </c>
      <c r="B122" s="60">
        <f>B104/B106</f>
        <v>0</v>
      </c>
      <c r="C122" s="60">
        <f aca="true" t="shared" si="17" ref="C122:J122">C104/C106</f>
        <v>0</v>
      </c>
      <c r="D122" s="60">
        <f t="shared" si="17"/>
        <v>0.011437120814482867</v>
      </c>
      <c r="E122" s="60">
        <f t="shared" si="17"/>
        <v>0</v>
      </c>
      <c r="F122" s="60">
        <f t="shared" si="17"/>
        <v>0</v>
      </c>
      <c r="G122" s="60">
        <f t="shared" si="17"/>
        <v>0</v>
      </c>
      <c r="H122" s="60">
        <f t="shared" si="17"/>
        <v>0</v>
      </c>
      <c r="I122" s="60">
        <f t="shared" si="17"/>
        <v>0</v>
      </c>
      <c r="J122" s="60">
        <f t="shared" si="17"/>
        <v>0</v>
      </c>
    </row>
    <row r="123" spans="1:10" ht="13.5">
      <c r="A123" s="5" t="s">
        <v>100</v>
      </c>
      <c r="B123" s="60">
        <f>B106/B106</f>
        <v>1</v>
      </c>
      <c r="C123" s="60">
        <f aca="true" t="shared" si="18" ref="C123:J123">C106/C106</f>
        <v>1</v>
      </c>
      <c r="D123" s="60">
        <f t="shared" si="18"/>
        <v>1</v>
      </c>
      <c r="E123" s="60">
        <f t="shared" si="18"/>
        <v>1</v>
      </c>
      <c r="F123" s="60">
        <f t="shared" si="18"/>
        <v>1</v>
      </c>
      <c r="G123" s="60">
        <f t="shared" si="18"/>
        <v>1</v>
      </c>
      <c r="H123" s="60">
        <f t="shared" si="18"/>
        <v>1</v>
      </c>
      <c r="I123" s="60">
        <f t="shared" si="18"/>
        <v>1</v>
      </c>
      <c r="J123" s="60">
        <f t="shared" si="18"/>
        <v>1</v>
      </c>
    </row>
  </sheetData>
  <mergeCells count="3">
    <mergeCell ref="A52:J52"/>
    <mergeCell ref="A90:J90"/>
    <mergeCell ref="A108:J108"/>
  </mergeCells>
  <printOptions/>
  <pageMargins left="0.7874015748031497" right="0.3937007874015748" top="0.7874015748031497" bottom="0.3937007874015748" header="0" footer="0"/>
  <pageSetup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平成１２年度広域連合管内市町村決算状況</dc:title>
  <dc:subject/>
  <dc:creator>倉橋重松</dc:creator>
  <cp:keywords/>
  <dc:description/>
  <cp:lastModifiedBy>倉橋重松</cp:lastModifiedBy>
  <cp:lastPrinted>2002-01-28T06:26:16Z</cp:lastPrinted>
  <dcterms:created xsi:type="dcterms:W3CDTF">2002-01-15T05:17:55Z</dcterms:created>
  <dcterms:modified xsi:type="dcterms:W3CDTF">2004-04-10T22:06:51Z</dcterms:modified>
  <cp:category/>
  <cp:version/>
  <cp:contentType/>
  <cp:contentStatus/>
</cp:coreProperties>
</file>